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30"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Account'!$A$1:$E$53</definedName>
    <definedName name="_xlnm.Print_Area" localSheetId="5">'Notes BMSB'!$A$1:$F$93</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<sst xmlns="http://schemas.openxmlformats.org/spreadsheetml/2006/main" count="381" uniqueCount="252">
  <si>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</si>
  <si>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</si>
  <si>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</si>
  <si>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</si>
  <si>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</si>
  <si>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</si>
  <si>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</si>
  <si>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</si>
  <si>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</si>
  <si>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</si>
  <si>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</si>
  <si>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</si>
  <si>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</si>
  <si>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</si>
  <si>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</si>
  <si>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</si>
  <si>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</si>
  <si>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</si>
  <si>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</si>
  <si>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</si>
  <si>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</si>
  <si>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</si>
  <si>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</si>
  <si>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</si>
  <si>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</si>
  <si>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</si>
  <si>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</si>
  <si>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</si>
  <si>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</si>
  <si>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</si>
  <si>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</si>
  <si>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</si>
  <si>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</si>
  <si>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</si>
  <si>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</si>
  <si>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</si>
  <si>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</si>
  <si>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</si>
  <si>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</si>
  <si>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</si>
  <si>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</si>
  <si>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</si>
  <si>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</si>
  <si>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</si>
  <si>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</si>
  <si>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</si>
  <si>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</si>
  <si>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</si>
  <si>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</si>
  <si>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</si>
  <si>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</si>
  <si>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</si>
  <si>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</si>
  <si>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</si>
  <si>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</si>
  <si>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</si>
  <si>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</si>
  <si>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</si>
  <si>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</si>
  <si>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</si>
  <si>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</si>
  <si>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</si>
  <si>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</si>
  <si>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</si>
  <si>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</si>
  <si>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</si>
  <si>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</si>
  <si>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</si>
  <si>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</si>
  <si>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</si>
  <si>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</si>
  <si>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</si>
  <si>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</si>
  <si>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</si>
  <si>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</si>
  <si>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</si>
  <si>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</si>
  <si>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</si>
  <si>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</si>
  <si>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</si>
  <si>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</si>
  <si>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</si>
  <si>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</si>
  <si>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</si>
  <si>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</si>
  <si>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</si>
  <si>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</si>
  <si>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</si>
  <si>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</si>
  <si>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</si>
  <si>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</si>
  <si>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</si>
  <si>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</si>
  <si>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</si>
  <si>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</si>
  <si>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</si>
  <si>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</si>
  <si>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</si>
  <si>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</si>
  <si>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</si>
  <si>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</si>
  <si>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</si>
  <si>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</si>
  <si>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</si>
  <si>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</si>
  <si>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</si>
  <si>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</si>
  <si>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</si>
  <si>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</si>
  <si>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</si>
  <si>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</si>
  <si>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</si>
  <si>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</si>
  <si>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</si>
  <si>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</si>
  <si>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</si>
  <si>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</si>
  <si>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</si>
  <si>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</si>
  <si>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</si>
  <si>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</si>
  <si>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</si>
  <si>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</si>
  <si>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</si>
  <si>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</si>
  <si>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</si>
  <si>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</si>
  <si>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</si>
  <si>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</si>
  <si>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</si>
  <si>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</si>
  <si>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</si>
  <si>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</si>
  <si>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</si>
  <si>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</si>
  <si>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</si>
  <si>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</si>
  <si>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</si>
  <si>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</si>
  <si>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</si>
  <si>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</si>
  <si>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</si>
  <si>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</si>
  <si>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</si>
  <si>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</si>
  <si>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</si>
  <si>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</si>
  <si>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</si>
  <si>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</si>
  <si>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</si>
  <si>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</si>
  <si>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</si>
  <si>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</si>
  <si>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</si>
  <si>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</si>
  <si>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</si>
  <si>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</si>
  <si>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</si>
  <si>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</si>
  <si>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</si>
  <si>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</si>
  <si>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</si>
  <si>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</si>
  <si>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</si>
  <si>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</si>
  <si>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</si>
  <si>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</si>
  <si>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</si>
  <si>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</si>
  <si>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</si>
  <si>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</si>
  <si>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</si>
  <si>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As at 1 July 2006</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</si>
  <si>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</si>
  <si>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</si>
  <si>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</si>
  <si>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</si>
  <si>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</si>
  <si>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</si>
  <si>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</si>
  <si>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</si>
  <si>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</si>
  <si>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</si>
  <si>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</si>
  <si>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</si>
  <si>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</si>
  <si>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</si>
  <si>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</si>
  <si>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</si>
  <si>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</si>
  <si>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</si>
  <si>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</si>
  <si>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</si>
  <si>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</si>
  <si>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</si>
  <si>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</si>
  <si>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</si>
  <si>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</si>
  <si>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</si>
  <si>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</si>
  <si>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</si>
  <si>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</si>
  <si>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</si>
  <si>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</si>
  <si>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</si>
  <si>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</si>
  <si>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</si>
  <si>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</si>
  <si>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</si>
  <si>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</si>
  <si>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</si>
  <si>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</si>
  <si>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</si>
  <si>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</si>
  <si>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</si>
  <si>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</si>
  <si>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</si>
  <si>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</si>
  <si>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</si>
  <si>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</si>
  <si>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Please attach the full Quarterly Report here:</t>
  </si>
  <si>
    <t>PART A3:  ADDITIONAL INFORMATION</t>
  </si>
  <si>
    <t>Gross interest income</t>
  </si>
  <si>
    <t>Gross interest expense</t>
  </si>
  <si>
    <t>2007</t>
  </si>
  <si>
    <t>30 JUNE 2008</t>
  </si>
  <si>
    <t>As at 1 July 2007</t>
  </si>
  <si>
    <t>30 September 2007</t>
  </si>
  <si>
    <t>ended 30 June 2007 and the accompanying explanatory notes attached to the interim financial statements)</t>
  </si>
  <si>
    <t>The main activity during the period is the completion of the Bintulu Port Project.</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</si>
  <si>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2007.</t>
  </si>
  <si>
    <t>31 DECEMBER 2007</t>
  </si>
  <si>
    <t>31.12.2007</t>
  </si>
  <si>
    <t>31.12.2006</t>
  </si>
  <si>
    <t>FOR THE FINANCIAL PERIOD ENDED 31 DECEMBER 2007</t>
  </si>
  <si>
    <t>31 December</t>
  </si>
  <si>
    <t xml:space="preserve">6 Months Ended </t>
  </si>
  <si>
    <t>AS AT 31 DECEMBER 2007</t>
  </si>
  <si>
    <t>31 DEC</t>
  </si>
  <si>
    <t>As at 31 December 2006</t>
  </si>
  <si>
    <t>As at 31 December 2007</t>
  </si>
  <si>
    <t>6 months ended</t>
  </si>
  <si>
    <t>Save for repayment of Hire Purchase principal amounted to RM10,798.08 there were no other issuances, cancellations, repurchases, resale and repayment of debt and equity securities during the current interim period.</t>
  </si>
  <si>
    <t>QUARTERLY REPORT ON CONSOLIDATED RESULTS FOR THE PERIOD ENDED 31 DECEMBER 2007</t>
  </si>
  <si>
    <t>31 December 2007</t>
  </si>
  <si>
    <t>up to 31.12.2007</t>
  </si>
  <si>
    <t>up to 31.12.2006</t>
  </si>
  <si>
    <t>The Board does not recommend any dividend for the second quarter financial period under review.</t>
  </si>
  <si>
    <r>
      <t xml:space="preserve">The borrowings of the Group as at 31 December 2007 represents bank overdraft </t>
    </r>
    <r>
      <rPr>
        <sz val="10"/>
        <rFont val="Arial"/>
        <family val="2"/>
      </rPr>
      <t>f</t>
    </r>
    <r>
      <rPr>
        <sz val="10"/>
        <rFont val="Arial"/>
        <family val="0"/>
      </rPr>
      <t>acilities, loan from financial institutions and hire purchase loan for the Company's motor vehicle and fixed assets.</t>
    </r>
  </si>
  <si>
    <t>The Group has recorded a net loss after taxation of RM81,215 for the second quarter ended 31 December 2007 and a cumulative net loss after taxation of RM460,088 for the financial year ending 30 June 2008.</t>
  </si>
  <si>
    <t>On 1 August 2007, Portrade announced that it received notice of termination of one of its on-going maintenance software support to be effected on 31 October 2007.  The contract was subsequently extended to 31 January 2008.</t>
  </si>
  <si>
    <r>
      <t>For the quarter ended 31 December 2007, the Group achieved a revenue of RM3.138 million representing a increase</t>
    </r>
    <r>
      <rPr>
        <sz val="10"/>
        <color indexed="10"/>
        <rFont val="Arial"/>
        <family val="2"/>
      </rPr>
      <t xml:space="preserve"> </t>
    </r>
    <r>
      <rPr>
        <sz val="10"/>
        <rFont val="Arial"/>
        <family val="2"/>
      </rPr>
      <t xml:space="preserve">of 18.04% as compared to RM2.658 million achieved in the previous quarter ended 30 September 2007.   The higher revenue recorded in current quarter was due to work completed in respect of the Bintulu Port Project.  Thus, this quarter has recorded a smaller loss before tax of RM74,387 compared to the previous quarter of loss before tax of RM368,563 due in part to a foreign exchange gain of RM152,634.  The amortisation of software development cost and depreciation of fixed assets amounted to RM2.46 million for the period.  </t>
    </r>
  </si>
</sst>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189" fontId="0" fillId="0" borderId="0" xfId="15" applyNumberFormat="1"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4"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0" borderId="0" xfId="0" applyFont="1" applyFill="1" applyAlignment="1">
      <alignment horizontal="justify" wrapText="1"/>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xf>
    <xf numFmtId="0" fontId="0" fillId="0" borderId="0" xfId="0" applyFill="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80" zoomScaleNormal="80" workbookViewId="0" topLeftCell="B30">
      <selection activeCell="B73" sqref="B73"/>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20</v>
      </c>
      <c r="C14" s="42" t="s">
        <v>231</v>
      </c>
    </row>
    <row r="15" ht="12.75">
      <c r="C15" s="43"/>
    </row>
    <row r="16" spans="1:3" ht="12.75">
      <c r="A16" t="s">
        <v>19</v>
      </c>
      <c r="C16" s="43">
        <v>2</v>
      </c>
    </row>
    <row r="17" ht="12.75">
      <c r="C17" s="43"/>
    </row>
    <row r="18" spans="1:3" ht="12.75">
      <c r="A18" t="s">
        <v>17</v>
      </c>
      <c r="C18" s="42" t="s">
        <v>225</v>
      </c>
    </row>
    <row r="19" spans="1:3" ht="12.75">
      <c r="A19" t="s">
        <v>18</v>
      </c>
      <c r="C19" s="43"/>
    </row>
    <row r="20" ht="12.75">
      <c r="C20" s="41"/>
    </row>
    <row r="21" spans="1:3" ht="12.75">
      <c r="A21" t="s">
        <v>21</v>
      </c>
      <c r="C21" s="41" t="s">
        <v>28</v>
      </c>
    </row>
    <row r="23" ht="12.75">
      <c r="A23" t="s">
        <v>220</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5" t="s">
        <v>36</v>
      </c>
      <c r="D34" s="216"/>
      <c r="E34" s="215" t="s">
        <v>37</v>
      </c>
      <c r="F34" s="216"/>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2007</v>
      </c>
      <c r="D39" s="62">
        <v>2006</v>
      </c>
      <c r="E39" s="61">
        <f>C39</f>
        <v>2007</v>
      </c>
      <c r="F39" s="62">
        <f>D39</f>
        <v>2006</v>
      </c>
    </row>
    <row r="40" spans="1:6" ht="12.75">
      <c r="A40" s="9"/>
      <c r="B40" s="10"/>
      <c r="C40" s="46"/>
      <c r="D40" s="47"/>
      <c r="E40" s="47"/>
      <c r="F40" s="47"/>
    </row>
    <row r="41" spans="1:6" ht="12.75">
      <c r="A41" s="9"/>
      <c r="B41" s="10"/>
      <c r="C41" s="13" t="s">
        <v>232</v>
      </c>
      <c r="D41" s="14" t="s">
        <v>233</v>
      </c>
      <c r="E41" s="13" t="str">
        <f>C41</f>
        <v>31.12.2007</v>
      </c>
      <c r="F41" s="14" t="str">
        <f>D41</f>
        <v>31.12.2006</v>
      </c>
    </row>
    <row r="42" spans="1:6" ht="12.75">
      <c r="A42" s="11"/>
      <c r="B42" s="12"/>
      <c r="C42" s="50" t="s">
        <v>35</v>
      </c>
      <c r="D42" s="51" t="s">
        <v>35</v>
      </c>
      <c r="E42" s="51" t="s">
        <v>35</v>
      </c>
      <c r="F42" s="51" t="s">
        <v>35</v>
      </c>
    </row>
    <row r="43" spans="1:6" ht="12.75">
      <c r="A43" s="15">
        <v>1</v>
      </c>
      <c r="B43" s="18" t="s">
        <v>3</v>
      </c>
      <c r="C43" s="52">
        <f>'P&amp;L'!B12/1000</f>
        <v>3137.947</v>
      </c>
      <c r="D43" s="53">
        <f>'P&amp;L'!D12/1000</f>
        <v>3023.756</v>
      </c>
      <c r="E43" s="54">
        <f>'P&amp;L'!F12/1000</f>
        <v>5796.353</v>
      </c>
      <c r="F43" s="54">
        <f>'P&amp;L'!H12/1000</f>
        <v>5065.39</v>
      </c>
    </row>
    <row r="44" spans="1:6" ht="12.75">
      <c r="A44" s="16">
        <v>2</v>
      </c>
      <c r="B44" s="19" t="s">
        <v>38</v>
      </c>
      <c r="C44" s="55">
        <f>'P&amp;L'!B20/1000</f>
        <v>-74.387</v>
      </c>
      <c r="D44" s="48">
        <f>'P&amp;L'!D20/1000</f>
        <v>-77.361</v>
      </c>
      <c r="E44" s="49">
        <f>'P&amp;L'!F20/1000</f>
        <v>-442.95</v>
      </c>
      <c r="F44" s="49">
        <f>'P&amp;L'!H20/1000</f>
        <v>-180.135</v>
      </c>
    </row>
    <row r="45" spans="1:6" ht="12.75">
      <c r="A45" s="16">
        <v>3</v>
      </c>
      <c r="B45" s="24" t="s">
        <v>166</v>
      </c>
      <c r="C45" s="48">
        <f>'P&amp;L'!B23/1000</f>
        <v>-81.215</v>
      </c>
      <c r="D45" s="48">
        <f>'P&amp;L'!D23/1000</f>
        <v>-87.931</v>
      </c>
      <c r="E45" s="48">
        <f>'P&amp;L'!F23/1000</f>
        <v>-460.088</v>
      </c>
      <c r="F45" s="49">
        <f>'P&amp;L'!H23/1000</f>
        <v>-201.264</v>
      </c>
    </row>
    <row r="46" spans="1:6" ht="12.75">
      <c r="A46" s="16">
        <v>4</v>
      </c>
      <c r="B46" s="24" t="s">
        <v>167</v>
      </c>
      <c r="C46" s="56">
        <f>'P&amp;L'!B26/1000</f>
        <v>-81.403</v>
      </c>
      <c r="D46" s="56">
        <f>'P&amp;L'!D26/1000</f>
        <v>-85.984</v>
      </c>
      <c r="E46" s="56">
        <f>'P&amp;L'!F26/1000</f>
        <v>-460.285</v>
      </c>
      <c r="F46" s="56">
        <f>'P&amp;L'!H26/1000</f>
        <v>-198.672</v>
      </c>
    </row>
    <row r="47" spans="1:6" ht="12.75">
      <c r="A47" s="16"/>
      <c r="B47" s="24" t="s">
        <v>169</v>
      </c>
      <c r="C47" s="56"/>
      <c r="D47" s="177"/>
      <c r="E47" s="57"/>
      <c r="F47" s="57"/>
    </row>
    <row r="48" spans="1:6" ht="12.75">
      <c r="A48" s="16">
        <v>5</v>
      </c>
      <c r="B48" s="19" t="s">
        <v>39</v>
      </c>
      <c r="C48" s="63">
        <f>'P&amp;L'!B32</f>
        <v>-0.0872486602357985</v>
      </c>
      <c r="D48" s="40">
        <f>'P&amp;L'!D32</f>
        <v>-0.09215862808145767</v>
      </c>
      <c r="E48" s="64">
        <f>'P&amp;L'!F32</f>
        <v>-0.49333869239013933</v>
      </c>
      <c r="F48" s="64">
        <f>'P&amp;L'!H32</f>
        <v>-0.2129389067524116</v>
      </c>
    </row>
    <row r="49" spans="1:6" ht="12.75">
      <c r="A49" s="17">
        <v>6</v>
      </c>
      <c r="B49" s="25" t="s">
        <v>168</v>
      </c>
      <c r="C49" s="58" t="s">
        <v>6</v>
      </c>
      <c r="D49" s="59" t="s">
        <v>6</v>
      </c>
      <c r="E49" s="58" t="s">
        <v>6</v>
      </c>
      <c r="F49" s="58" t="s">
        <v>6</v>
      </c>
    </row>
    <row r="50" spans="1:6" ht="6" customHeight="1">
      <c r="A50" s="20"/>
      <c r="B50" s="22"/>
      <c r="C50" s="37"/>
      <c r="D50" s="37"/>
      <c r="E50" s="37"/>
      <c r="F50" s="60"/>
    </row>
    <row r="51" spans="1:6" ht="12.75">
      <c r="A51" s="2"/>
      <c r="C51" s="217" t="s">
        <v>40</v>
      </c>
      <c r="D51" s="218"/>
      <c r="E51" s="217" t="s">
        <v>41</v>
      </c>
      <c r="F51" s="218"/>
    </row>
    <row r="52" spans="1:6" ht="30" customHeight="1">
      <c r="A52" s="23">
        <v>7</v>
      </c>
      <c r="B52" s="178" t="s">
        <v>170</v>
      </c>
      <c r="C52" s="221">
        <v>0.1027</v>
      </c>
      <c r="D52" s="222"/>
      <c r="E52" s="219">
        <v>0.1078</v>
      </c>
      <c r="F52" s="220"/>
    </row>
    <row r="54" spans="1:6" ht="12.75">
      <c r="A54" s="3" t="s">
        <v>221</v>
      </c>
      <c r="F54" s="33" t="s">
        <v>158</v>
      </c>
    </row>
    <row r="56" spans="1:6" ht="12.75">
      <c r="A56" s="7"/>
      <c r="B56" s="8"/>
      <c r="C56" s="215" t="s">
        <v>36</v>
      </c>
      <c r="D56" s="216"/>
      <c r="E56" s="215" t="s">
        <v>37</v>
      </c>
      <c r="F56" s="216"/>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2007</v>
      </c>
      <c r="D61" s="62">
        <f>D39</f>
        <v>2006</v>
      </c>
      <c r="E61" s="61">
        <f>E39</f>
        <v>2007</v>
      </c>
      <c r="F61" s="62">
        <f>F39</f>
        <v>2006</v>
      </c>
    </row>
    <row r="62" spans="1:6" ht="12.75">
      <c r="A62" s="9"/>
      <c r="B62" s="10"/>
      <c r="C62" s="46"/>
      <c r="D62" s="47"/>
      <c r="E62" s="47"/>
      <c r="F62" s="47"/>
    </row>
    <row r="63" spans="1:6" ht="12.75">
      <c r="A63" s="9"/>
      <c r="B63" s="10"/>
      <c r="C63" s="13" t="str">
        <f>C41</f>
        <v>31.12.2007</v>
      </c>
      <c r="D63" s="14" t="str">
        <f>D41</f>
        <v>31.12.2006</v>
      </c>
      <c r="E63" s="13" t="str">
        <f>E41</f>
        <v>31.12.2007</v>
      </c>
      <c r="F63" s="14" t="str">
        <f>F41</f>
        <v>31.12.2006</v>
      </c>
    </row>
    <row r="64" spans="1:6" ht="12.75">
      <c r="A64" s="11"/>
      <c r="B64" s="12"/>
      <c r="C64" s="50" t="s">
        <v>35</v>
      </c>
      <c r="D64" s="51" t="s">
        <v>35</v>
      </c>
      <c r="E64" s="51" t="s">
        <v>35</v>
      </c>
      <c r="F64" s="51" t="s">
        <v>35</v>
      </c>
    </row>
    <row r="65" spans="1:6" ht="12.75">
      <c r="A65" s="15">
        <v>1</v>
      </c>
      <c r="B65" s="209" t="s">
        <v>222</v>
      </c>
      <c r="C65" s="52">
        <v>0</v>
      </c>
      <c r="D65" s="53">
        <v>3</v>
      </c>
      <c r="E65" s="54">
        <v>0</v>
      </c>
      <c r="F65" s="54">
        <v>3</v>
      </c>
    </row>
    <row r="66" spans="1:6" ht="12.75">
      <c r="A66" s="17">
        <v>2</v>
      </c>
      <c r="B66" s="25" t="s">
        <v>223</v>
      </c>
      <c r="C66" s="210">
        <v>51</v>
      </c>
      <c r="D66" s="211">
        <v>76</v>
      </c>
      <c r="E66" s="206">
        <v>105</v>
      </c>
      <c r="F66" s="206">
        <v>162</v>
      </c>
    </row>
  </sheetData>
  <mergeCells count="8">
    <mergeCell ref="C56:D56"/>
    <mergeCell ref="E56:F56"/>
    <mergeCell ref="E52:F52"/>
    <mergeCell ref="C52:D52"/>
    <mergeCell ref="C34:D34"/>
    <mergeCell ref="E34:F34"/>
    <mergeCell ref="C51:D51"/>
    <mergeCell ref="E51:F51"/>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7">
      <selection activeCell="B27" sqref="B27"/>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212</v>
      </c>
      <c r="B4" s="82"/>
      <c r="C4" s="82"/>
      <c r="E4" s="82"/>
    </row>
    <row r="5" ht="15">
      <c r="A5" s="212" t="s">
        <v>234</v>
      </c>
    </row>
    <row r="6" ht="15">
      <c r="A6" s="83" t="s">
        <v>159</v>
      </c>
    </row>
    <row r="7" spans="2:8" ht="15">
      <c r="B7" s="223" t="s">
        <v>236</v>
      </c>
      <c r="C7" s="223"/>
      <c r="D7" s="223"/>
      <c r="E7" s="81"/>
      <c r="F7" s="223" t="s">
        <v>122</v>
      </c>
      <c r="G7" s="223"/>
      <c r="H7" s="223"/>
    </row>
    <row r="8" spans="2:8" ht="15">
      <c r="B8" s="224" t="s">
        <v>235</v>
      </c>
      <c r="C8" s="225"/>
      <c r="D8" s="225"/>
      <c r="E8" s="81"/>
      <c r="F8" s="224" t="s">
        <v>235</v>
      </c>
      <c r="G8" s="225"/>
      <c r="H8" s="225"/>
    </row>
    <row r="9" spans="2:8" ht="15">
      <c r="B9" s="84" t="s">
        <v>224</v>
      </c>
      <c r="C9" s="81"/>
      <c r="D9" s="84" t="s">
        <v>165</v>
      </c>
      <c r="E9" s="81"/>
      <c r="F9" s="84" t="s">
        <v>224</v>
      </c>
      <c r="G9" s="81"/>
      <c r="H9" s="84" t="s">
        <v>165</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3137947</v>
      </c>
      <c r="C12" s="136"/>
      <c r="D12" s="136">
        <v>3023756</v>
      </c>
      <c r="E12" s="136"/>
      <c r="F12" s="136">
        <v>5796353</v>
      </c>
      <c r="G12" s="136"/>
      <c r="H12" s="136">
        <v>5065390</v>
      </c>
      <c r="I12" s="89"/>
    </row>
    <row r="13" spans="1:9" s="86" customFormat="1" ht="14.25">
      <c r="A13" s="87" t="s">
        <v>109</v>
      </c>
      <c r="B13" s="137">
        <v>-866676</v>
      </c>
      <c r="C13" s="136"/>
      <c r="D13" s="138">
        <v>-1595349</v>
      </c>
      <c r="E13" s="136"/>
      <c r="F13" s="137">
        <v>-1511098</v>
      </c>
      <c r="G13" s="136"/>
      <c r="H13" s="137">
        <v>-2058375</v>
      </c>
      <c r="I13" s="89"/>
    </row>
    <row r="14" spans="1:9" s="86" customFormat="1" ht="14.25">
      <c r="A14" s="187" t="s">
        <v>142</v>
      </c>
      <c r="B14" s="136">
        <f>SUM(B12:B13)</f>
        <v>2271271</v>
      </c>
      <c r="C14" s="136"/>
      <c r="D14" s="136">
        <f>SUM(D12:D13)</f>
        <v>1428407</v>
      </c>
      <c r="E14" s="136"/>
      <c r="F14" s="136">
        <f>SUM(F12:F13)</f>
        <v>4285255</v>
      </c>
      <c r="G14" s="136"/>
      <c r="H14" s="136">
        <f>SUM(H12:H13)</f>
        <v>3007015</v>
      </c>
      <c r="I14" s="89"/>
    </row>
    <row r="15" spans="1:9" s="86" customFormat="1" ht="14.25">
      <c r="A15" s="87"/>
      <c r="B15" s="136"/>
      <c r="C15" s="136"/>
      <c r="D15" s="136"/>
      <c r="E15" s="136"/>
      <c r="F15" s="136"/>
      <c r="G15" s="136"/>
      <c r="H15" s="136"/>
      <c r="I15" s="89"/>
    </row>
    <row r="16" spans="1:9" s="86" customFormat="1" ht="14.25">
      <c r="A16" s="87" t="s">
        <v>91</v>
      </c>
      <c r="B16" s="200">
        <v>243203</v>
      </c>
      <c r="C16" s="200"/>
      <c r="D16" s="200">
        <v>354699</v>
      </c>
      <c r="E16" s="200"/>
      <c r="F16" s="201">
        <v>367546</v>
      </c>
      <c r="G16" s="200"/>
      <c r="H16" s="200">
        <v>441007</v>
      </c>
      <c r="I16" s="89"/>
    </row>
    <row r="17" spans="1:9" s="86" customFormat="1" ht="14.25">
      <c r="A17" s="87" t="s">
        <v>175</v>
      </c>
      <c r="B17" s="200">
        <v>-189281</v>
      </c>
      <c r="C17" s="200"/>
      <c r="D17" s="200">
        <v>-234970</v>
      </c>
      <c r="E17" s="200"/>
      <c r="F17" s="201">
        <v>-332413</v>
      </c>
      <c r="G17" s="200"/>
      <c r="H17" s="200">
        <v>-447634</v>
      </c>
      <c r="I17" s="89"/>
    </row>
    <row r="18" spans="1:9" s="86" customFormat="1" ht="14.25">
      <c r="A18" s="87" t="s">
        <v>176</v>
      </c>
      <c r="B18" s="200">
        <v>-2348453</v>
      </c>
      <c r="C18" s="200"/>
      <c r="D18" s="200">
        <v>-1549285</v>
      </c>
      <c r="E18" s="200"/>
      <c r="F18" s="201">
        <v>-4658681</v>
      </c>
      <c r="G18" s="200"/>
      <c r="H18" s="200">
        <v>-3017977</v>
      </c>
      <c r="I18" s="89"/>
    </row>
    <row r="19" spans="1:9" s="86" customFormat="1" ht="14.25">
      <c r="A19" s="87" t="s">
        <v>174</v>
      </c>
      <c r="B19" s="202">
        <v>-51127</v>
      </c>
      <c r="C19" s="200"/>
      <c r="D19" s="198">
        <v>-76212</v>
      </c>
      <c r="E19" s="200"/>
      <c r="F19" s="198">
        <v>-104657</v>
      </c>
      <c r="G19" s="200"/>
      <c r="H19" s="198">
        <v>-162546</v>
      </c>
      <c r="I19" s="89"/>
    </row>
    <row r="20" spans="1:9" s="86" customFormat="1" ht="14.25">
      <c r="A20" s="105" t="s">
        <v>127</v>
      </c>
      <c r="B20" s="136">
        <f>SUM(B14:B19)</f>
        <v>-74387</v>
      </c>
      <c r="C20" s="136"/>
      <c r="D20" s="136">
        <f>SUM(D14:D19)</f>
        <v>-77361</v>
      </c>
      <c r="E20" s="136"/>
      <c r="F20" s="136">
        <f>SUM(F14:F19)</f>
        <v>-442950</v>
      </c>
      <c r="G20" s="136"/>
      <c r="H20" s="136">
        <f>SUM(H14:H19)</f>
        <v>-180135</v>
      </c>
      <c r="I20" s="89"/>
    </row>
    <row r="21" spans="1:9" s="86" customFormat="1" ht="14.25">
      <c r="A21" s="87"/>
      <c r="B21" s="140"/>
      <c r="C21" s="136"/>
      <c r="D21" s="136"/>
      <c r="E21" s="136"/>
      <c r="F21" s="136"/>
      <c r="G21" s="136"/>
      <c r="H21" s="136"/>
      <c r="I21" s="89"/>
    </row>
    <row r="22" spans="1:9" s="86" customFormat="1" ht="14.25">
      <c r="A22" s="87" t="s">
        <v>177</v>
      </c>
      <c r="B22" s="139">
        <v>-6828</v>
      </c>
      <c r="C22" s="136">
        <v>1686</v>
      </c>
      <c r="D22" s="137">
        <v>-10570</v>
      </c>
      <c r="E22" s="136"/>
      <c r="F22" s="137">
        <v>-17138</v>
      </c>
      <c r="G22" s="136"/>
      <c r="H22" s="137">
        <v>-21129</v>
      </c>
      <c r="I22" s="89"/>
    </row>
    <row r="23" spans="1:9" s="86" customFormat="1" ht="15" thickBot="1">
      <c r="A23" s="105" t="s">
        <v>166</v>
      </c>
      <c r="B23" s="141">
        <f>SUM(B20:B22)</f>
        <v>-81215</v>
      </c>
      <c r="C23" s="136"/>
      <c r="D23" s="141">
        <f>SUM(D20:D22)</f>
        <v>-87931</v>
      </c>
      <c r="E23" s="136"/>
      <c r="F23" s="141">
        <f>SUM(F20:F22)</f>
        <v>-460088</v>
      </c>
      <c r="G23" s="136"/>
      <c r="H23" s="141">
        <f>SUM(H20:H22)</f>
        <v>-201264</v>
      </c>
      <c r="I23" s="89"/>
    </row>
    <row r="24" spans="1:9" s="86" customFormat="1" ht="15" thickTop="1">
      <c r="A24" s="87"/>
      <c r="B24" s="140"/>
      <c r="C24" s="136"/>
      <c r="D24" s="136"/>
      <c r="E24" s="136"/>
      <c r="F24" s="136"/>
      <c r="G24" s="136"/>
      <c r="H24" s="136"/>
      <c r="I24" s="89"/>
    </row>
    <row r="25" spans="1:9" s="86" customFormat="1" ht="14.25">
      <c r="A25" s="87" t="s">
        <v>178</v>
      </c>
      <c r="B25" s="140"/>
      <c r="C25" s="136"/>
      <c r="D25" s="136"/>
      <c r="E25" s="136"/>
      <c r="F25" s="136"/>
      <c r="G25" s="136"/>
      <c r="H25" s="136"/>
      <c r="I25" s="89"/>
    </row>
    <row r="26" spans="1:9" s="86" customFormat="1" ht="14.25">
      <c r="A26" s="87" t="s">
        <v>179</v>
      </c>
      <c r="B26" s="140">
        <v>-81403</v>
      </c>
      <c r="C26" s="136"/>
      <c r="D26" s="136">
        <v>-85984</v>
      </c>
      <c r="E26" s="136"/>
      <c r="F26" s="140">
        <v>-460285</v>
      </c>
      <c r="G26" s="136"/>
      <c r="H26" s="136">
        <v>-198672</v>
      </c>
      <c r="I26" s="89"/>
    </row>
    <row r="27" spans="1:9" s="86" customFormat="1" ht="14.25">
      <c r="A27" s="87" t="s">
        <v>110</v>
      </c>
      <c r="B27" s="140">
        <v>188</v>
      </c>
      <c r="C27" s="136"/>
      <c r="D27" s="136">
        <v>-1947</v>
      </c>
      <c r="E27" s="136"/>
      <c r="F27" s="140">
        <v>197</v>
      </c>
      <c r="G27" s="136"/>
      <c r="H27" s="136">
        <v>-2592</v>
      </c>
      <c r="I27" s="89"/>
    </row>
    <row r="28" spans="1:9" s="86" customFormat="1" ht="15" thickBot="1">
      <c r="A28" s="87"/>
      <c r="B28" s="185">
        <f>SUM(B26:B27)</f>
        <v>-81215</v>
      </c>
      <c r="C28" s="136"/>
      <c r="D28" s="185">
        <f>SUM(D26:D27)</f>
        <v>-87931</v>
      </c>
      <c r="E28" s="136"/>
      <c r="F28" s="185">
        <f>SUM(F26:F27)</f>
        <v>-460088</v>
      </c>
      <c r="G28" s="136"/>
      <c r="H28" s="185">
        <f>SUM(H26:H27)</f>
        <v>-201264</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87" t="s">
        <v>180</v>
      </c>
      <c r="B30" s="140"/>
      <c r="C30" s="136"/>
      <c r="D30" s="140"/>
      <c r="E30" s="136"/>
      <c r="F30" s="140"/>
      <c r="G30" s="136"/>
      <c r="H30" s="140"/>
      <c r="I30" s="89"/>
    </row>
    <row r="31" spans="1:9" s="86" customFormat="1" ht="14.25">
      <c r="A31" s="188" t="s">
        <v>181</v>
      </c>
      <c r="B31" s="88"/>
      <c r="C31" s="88"/>
      <c r="D31" s="88"/>
      <c r="E31" s="88"/>
      <c r="F31" s="88"/>
      <c r="G31" s="88"/>
      <c r="H31" s="88"/>
      <c r="I31" s="89"/>
    </row>
    <row r="32" spans="1:9" s="86" customFormat="1" ht="14.25">
      <c r="A32" s="90" t="s">
        <v>182</v>
      </c>
      <c r="B32" s="109">
        <f>'Notes BMSB'!C92</f>
        <v>-0.0872486602357985</v>
      </c>
      <c r="C32" s="110"/>
      <c r="D32" s="110">
        <f>'Notes BMSB'!D92</f>
        <v>-0.09215862808145767</v>
      </c>
      <c r="E32" s="110"/>
      <c r="F32" s="111">
        <f>'Notes BMSB'!E92</f>
        <v>-0.49333869239013933</v>
      </c>
      <c r="G32" s="88"/>
      <c r="H32" s="110">
        <f>'Notes BMSB'!F92</f>
        <v>-0.2129389067524116</v>
      </c>
      <c r="I32" s="89"/>
    </row>
    <row r="33" spans="1:9" s="86" customFormat="1" ht="14.25">
      <c r="A33" s="90" t="s">
        <v>183</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193" t="s">
        <v>111</v>
      </c>
      <c r="B35" s="194" t="s">
        <v>126</v>
      </c>
      <c r="C35" s="195"/>
      <c r="D35" s="194" t="s">
        <v>126</v>
      </c>
      <c r="E35" s="195"/>
      <c r="F35" s="194" t="s">
        <v>126</v>
      </c>
      <c r="G35" s="195"/>
      <c r="H35" s="194" t="s">
        <v>126</v>
      </c>
      <c r="I35" s="89"/>
    </row>
    <row r="36" spans="2:9" s="86" customFormat="1" ht="14.25">
      <c r="B36" s="1"/>
      <c r="C36" s="1"/>
      <c r="D36" s="1"/>
      <c r="E36" s="1"/>
      <c r="F36" s="1"/>
      <c r="G36" s="1"/>
      <c r="H36" s="1"/>
      <c r="I36" s="89"/>
    </row>
    <row r="37" spans="1:9" s="86" customFormat="1" ht="14.25">
      <c r="A37" s="4" t="s">
        <v>209</v>
      </c>
      <c r="B37" s="1"/>
      <c r="C37" s="1"/>
      <c r="D37" s="1"/>
      <c r="E37" s="1"/>
      <c r="F37" s="1"/>
      <c r="G37" s="1"/>
      <c r="H37" s="1"/>
      <c r="I37" s="89"/>
    </row>
    <row r="38" spans="1:8" s="86" customFormat="1" ht="14.25">
      <c r="A38" s="4" t="s">
        <v>228</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8">
      <selection activeCell="B56" sqref="B56"/>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237</v>
      </c>
      <c r="B5" s="1"/>
      <c r="C5" s="1"/>
    </row>
    <row r="6" spans="1:3" ht="14.25">
      <c r="A6" s="1"/>
      <c r="B6" s="1"/>
      <c r="C6" s="5" t="s">
        <v>139</v>
      </c>
    </row>
    <row r="7" spans="1:3" ht="12.75">
      <c r="A7" s="86"/>
      <c r="B7" s="107" t="s">
        <v>224</v>
      </c>
      <c r="C7" s="107" t="s">
        <v>224</v>
      </c>
    </row>
    <row r="8" spans="1:3" ht="12.75">
      <c r="A8" s="86"/>
      <c r="B8" s="107" t="s">
        <v>238</v>
      </c>
      <c r="C8" s="107" t="s">
        <v>138</v>
      </c>
    </row>
    <row r="9" spans="1:3" ht="12.75">
      <c r="A9" s="86"/>
      <c r="B9" s="170" t="s">
        <v>2</v>
      </c>
      <c r="C9" s="170" t="s">
        <v>2</v>
      </c>
    </row>
    <row r="10" spans="1:3" ht="12.75">
      <c r="A10" s="105" t="s">
        <v>184</v>
      </c>
      <c r="B10" s="186"/>
      <c r="C10" s="186"/>
    </row>
    <row r="11" spans="1:2" ht="12.75">
      <c r="A11" s="103" t="s">
        <v>185</v>
      </c>
      <c r="B11" s="86"/>
    </row>
    <row r="12" spans="1:4" ht="12.75">
      <c r="A12" s="86" t="s">
        <v>112</v>
      </c>
      <c r="B12" s="76">
        <v>700357</v>
      </c>
      <c r="C12" s="76">
        <v>1096102</v>
      </c>
      <c r="D12" s="104"/>
    </row>
    <row r="13" spans="1:4" ht="12.75">
      <c r="A13" s="86" t="s">
        <v>154</v>
      </c>
      <c r="B13" s="76">
        <v>336623</v>
      </c>
      <c r="C13" s="76">
        <v>364278</v>
      </c>
      <c r="D13" s="104"/>
    </row>
    <row r="14" spans="1:3" ht="12.75">
      <c r="A14" s="86" t="s">
        <v>113</v>
      </c>
      <c r="B14" s="76">
        <v>5692865</v>
      </c>
      <c r="C14" s="76">
        <v>7274306</v>
      </c>
    </row>
    <row r="15" spans="1:3" ht="12.75">
      <c r="A15" s="86"/>
      <c r="B15" s="142">
        <f>SUM(B12:B14)</f>
        <v>6729845</v>
      </c>
      <c r="C15" s="142">
        <f>SUM(C12:C14)</f>
        <v>8734686</v>
      </c>
    </row>
    <row r="16" spans="1:3" ht="12.75">
      <c r="A16" s="86"/>
      <c r="B16" s="143"/>
      <c r="C16" s="143"/>
    </row>
    <row r="17" spans="1:3" ht="12.75">
      <c r="A17" s="103" t="s">
        <v>186</v>
      </c>
      <c r="B17" s="76"/>
      <c r="C17" s="76"/>
    </row>
    <row r="18" spans="1:3" ht="12.75">
      <c r="A18" s="93" t="s">
        <v>114</v>
      </c>
      <c r="B18" s="76">
        <v>13867780</v>
      </c>
      <c r="C18" s="76">
        <v>13607114</v>
      </c>
    </row>
    <row r="19" spans="1:3" ht="12.75">
      <c r="A19" s="93" t="s">
        <v>115</v>
      </c>
      <c r="B19" s="76">
        <v>396300</v>
      </c>
      <c r="C19" s="76">
        <v>833594</v>
      </c>
    </row>
    <row r="20" spans="1:3" ht="12.75">
      <c r="A20" s="86" t="s">
        <v>7</v>
      </c>
      <c r="B20" s="102">
        <v>2078019</v>
      </c>
      <c r="C20" s="102">
        <v>1621611</v>
      </c>
    </row>
    <row r="21" spans="1:3" ht="12.75">
      <c r="A21" s="86"/>
      <c r="B21" s="142">
        <f>SUM(B18:B20)</f>
        <v>16342099</v>
      </c>
      <c r="C21" s="142">
        <f>SUM(C18:C20)</f>
        <v>16062319</v>
      </c>
    </row>
    <row r="22" spans="1:3" ht="13.5" thickBot="1">
      <c r="A22" s="105" t="s">
        <v>187</v>
      </c>
      <c r="B22" s="199">
        <f>B15+B21</f>
        <v>23071944</v>
      </c>
      <c r="C22" s="199">
        <f>C15+C21</f>
        <v>24797005</v>
      </c>
    </row>
    <row r="23" spans="1:3" ht="13.5" thickTop="1">
      <c r="A23" s="86"/>
      <c r="B23" s="143"/>
      <c r="C23" s="143"/>
    </row>
    <row r="24" spans="1:3" ht="12.75">
      <c r="A24" s="105" t="s">
        <v>188</v>
      </c>
      <c r="B24" s="76"/>
      <c r="C24" s="76"/>
    </row>
    <row r="25" spans="1:3" ht="12.75">
      <c r="A25" s="105" t="s">
        <v>190</v>
      </c>
      <c r="B25" s="76"/>
      <c r="C25" s="76"/>
    </row>
    <row r="26" spans="1:3" ht="12.75">
      <c r="A26" s="105" t="s">
        <v>189</v>
      </c>
      <c r="B26" s="76"/>
      <c r="C26" s="76"/>
    </row>
    <row r="27" spans="1:3" ht="12.75">
      <c r="A27" s="86" t="s">
        <v>8</v>
      </c>
      <c r="B27" s="76">
        <v>9330000</v>
      </c>
      <c r="C27" s="76">
        <v>9330000</v>
      </c>
    </row>
    <row r="28" spans="1:3" ht="12.75">
      <c r="A28" s="86" t="s">
        <v>116</v>
      </c>
      <c r="B28" s="76">
        <v>1860000</v>
      </c>
      <c r="C28" s="143">
        <v>1860000</v>
      </c>
    </row>
    <row r="29" spans="1:3" ht="12.75">
      <c r="A29" s="86" t="s">
        <v>117</v>
      </c>
      <c r="B29" s="143">
        <v>-1434281</v>
      </c>
      <c r="C29" s="143">
        <v>-973996</v>
      </c>
    </row>
    <row r="30" spans="1:4" ht="12.75">
      <c r="A30" s="86" t="s">
        <v>118</v>
      </c>
      <c r="B30" s="102">
        <v>-177562</v>
      </c>
      <c r="C30" s="102">
        <v>-159680</v>
      </c>
      <c r="D30" s="166"/>
    </row>
    <row r="31" spans="1:10" ht="12.75">
      <c r="A31" s="105" t="s">
        <v>191</v>
      </c>
      <c r="B31" s="142">
        <f>SUM(B27:B30)</f>
        <v>9578157</v>
      </c>
      <c r="C31" s="142">
        <f>SUM(C27:C30)</f>
        <v>10056324</v>
      </c>
      <c r="J31" s="173"/>
    </row>
    <row r="32" spans="1:10" ht="12.75">
      <c r="A32" s="105"/>
      <c r="B32" s="143"/>
      <c r="C32" s="143"/>
      <c r="J32" s="173"/>
    </row>
    <row r="33" spans="1:10" ht="12.75">
      <c r="A33" s="105" t="s">
        <v>121</v>
      </c>
      <c r="B33" s="76"/>
      <c r="C33" s="76"/>
      <c r="J33" s="173"/>
    </row>
    <row r="34" spans="1:3" ht="12.75">
      <c r="A34" s="86" t="s">
        <v>119</v>
      </c>
      <c r="B34" s="76">
        <v>2240000</v>
      </c>
      <c r="C34" s="76">
        <v>2240000</v>
      </c>
    </row>
    <row r="35" spans="1:3" ht="12.75">
      <c r="A35" s="86" t="s">
        <v>99</v>
      </c>
      <c r="B35" s="76">
        <v>17837</v>
      </c>
      <c r="C35" s="76">
        <v>29324</v>
      </c>
    </row>
    <row r="36" spans="1:3" ht="12.75">
      <c r="A36" s="86" t="s">
        <v>120</v>
      </c>
      <c r="B36" s="76">
        <v>115319</v>
      </c>
      <c r="C36" s="76">
        <v>108126</v>
      </c>
    </row>
    <row r="37" spans="2:3" ht="12.75">
      <c r="B37" s="142">
        <f>SUM(B34:B36)</f>
        <v>2373156</v>
      </c>
      <c r="C37" s="142">
        <f>SUM(C34:C36)</f>
        <v>2377450</v>
      </c>
    </row>
    <row r="38" spans="2:3" ht="12.75">
      <c r="B38" s="189"/>
      <c r="C38" s="189"/>
    </row>
    <row r="39" spans="1:3" ht="12.75">
      <c r="A39" s="105" t="s">
        <v>192</v>
      </c>
      <c r="B39" s="76"/>
      <c r="C39" s="76"/>
    </row>
    <row r="40" spans="1:3" ht="12.75">
      <c r="A40" s="86" t="s">
        <v>155</v>
      </c>
      <c r="B40" s="76">
        <v>166796</v>
      </c>
      <c r="C40" s="76">
        <v>347623</v>
      </c>
    </row>
    <row r="41" spans="1:3" ht="12.75">
      <c r="A41" s="86" t="s">
        <v>99</v>
      </c>
      <c r="B41" s="76">
        <v>1777517</v>
      </c>
      <c r="C41" s="143">
        <v>2997673</v>
      </c>
    </row>
    <row r="42" spans="1:3" ht="12.75">
      <c r="A42" s="86" t="s">
        <v>133</v>
      </c>
      <c r="B42" s="76">
        <v>7352538</v>
      </c>
      <c r="C42" s="76">
        <v>6259597</v>
      </c>
    </row>
    <row r="43" spans="1:3" ht="12.75">
      <c r="A43" s="106" t="s">
        <v>134</v>
      </c>
      <c r="B43" s="76">
        <v>1101499</v>
      </c>
      <c r="C43" s="76">
        <v>2011351</v>
      </c>
    </row>
    <row r="44" spans="1:3" ht="12.75">
      <c r="A44" s="86" t="s">
        <v>4</v>
      </c>
      <c r="B44" s="102">
        <v>722281</v>
      </c>
      <c r="C44" s="102">
        <v>746987</v>
      </c>
    </row>
    <row r="45" spans="1:3" ht="12.75">
      <c r="A45" s="86"/>
      <c r="B45" s="142">
        <f>SUM(B40:B44)</f>
        <v>11120631</v>
      </c>
      <c r="C45" s="142">
        <f>SUM(C40:C44)</f>
        <v>12363231</v>
      </c>
    </row>
    <row r="46" spans="1:3" ht="12.75">
      <c r="A46" s="187" t="s">
        <v>193</v>
      </c>
      <c r="B46" s="102">
        <f>B37+B45</f>
        <v>13493787</v>
      </c>
      <c r="C46" s="102">
        <f>C37+C45</f>
        <v>14740681</v>
      </c>
    </row>
    <row r="47" spans="1:3" ht="13.5" thickBot="1">
      <c r="A47" s="105" t="s">
        <v>194</v>
      </c>
      <c r="B47" s="199">
        <f>B31+B46</f>
        <v>23071944</v>
      </c>
      <c r="C47" s="199">
        <f>C31+C46</f>
        <v>24797005</v>
      </c>
    </row>
    <row r="48" spans="1:3" ht="13.5" thickTop="1">
      <c r="A48" s="86"/>
      <c r="B48" s="207">
        <f>B47-B22</f>
        <v>0</v>
      </c>
      <c r="C48" s="93"/>
    </row>
    <row r="49" ht="12.75">
      <c r="A49" s="4" t="s">
        <v>208</v>
      </c>
    </row>
    <row r="50" ht="12.75">
      <c r="A50" s="4" t="s">
        <v>228</v>
      </c>
    </row>
    <row r="52" spans="2:3" ht="12.75">
      <c r="B52" s="166"/>
      <c r="C52" s="166"/>
    </row>
    <row r="53" spans="2:3" ht="12.75">
      <c r="B53" s="172"/>
      <c r="C53" s="172"/>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1">
      <selection activeCell="D32" sqref="D32"/>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213</v>
      </c>
    </row>
    <row r="5" ht="15">
      <c r="A5" s="83" t="s">
        <v>234</v>
      </c>
    </row>
    <row r="6" spans="4:6" ht="15">
      <c r="D6" s="99" t="s">
        <v>241</v>
      </c>
      <c r="F6" s="96" t="str">
        <f>D6</f>
        <v>6 months ended</v>
      </c>
    </row>
    <row r="7" spans="4:6" ht="15">
      <c r="D7" s="100" t="s">
        <v>232</v>
      </c>
      <c r="F7" s="99" t="s">
        <v>233</v>
      </c>
    </row>
    <row r="8" spans="4:6" ht="15">
      <c r="D8" s="101" t="s">
        <v>2</v>
      </c>
      <c r="F8" s="101" t="s">
        <v>2</v>
      </c>
    </row>
    <row r="9" spans="4:5" ht="12.75">
      <c r="D9" s="76"/>
      <c r="E9" s="143"/>
    </row>
    <row r="10" spans="1:6" ht="12.75">
      <c r="A10" s="4" t="s">
        <v>195</v>
      </c>
      <c r="D10" s="143">
        <v>2426783</v>
      </c>
      <c r="E10" s="143"/>
      <c r="F10" s="143">
        <v>1075435</v>
      </c>
    </row>
    <row r="11" spans="1:6" ht="12.75">
      <c r="A11" s="4" t="s">
        <v>54</v>
      </c>
      <c r="D11" s="143">
        <v>-456852</v>
      </c>
      <c r="E11" s="143"/>
      <c r="F11" s="143">
        <v>-510925</v>
      </c>
    </row>
    <row r="12" spans="1:6" ht="12.75">
      <c r="A12" s="4" t="s">
        <v>196</v>
      </c>
      <c r="D12" s="102">
        <v>-1458916</v>
      </c>
      <c r="E12" s="143"/>
      <c r="F12" s="102">
        <v>-831908</v>
      </c>
    </row>
    <row r="13" spans="1:6" ht="12.75">
      <c r="A13" s="4" t="s">
        <v>197</v>
      </c>
      <c r="D13" s="76">
        <f>D10+D11+D12</f>
        <v>511015</v>
      </c>
      <c r="E13" s="76"/>
      <c r="F13" s="76">
        <f>F10+F11+F12</f>
        <v>-267398</v>
      </c>
    </row>
    <row r="14" spans="1:7" ht="12.75">
      <c r="A14" s="4" t="s">
        <v>198</v>
      </c>
      <c r="D14" s="76">
        <v>-281880</v>
      </c>
      <c r="E14" s="143"/>
      <c r="F14" s="76">
        <v>43820</v>
      </c>
      <c r="G14" s="169"/>
    </row>
    <row r="15" spans="1:6" ht="12.75">
      <c r="A15" s="4" t="s">
        <v>199</v>
      </c>
      <c r="D15" s="76">
        <v>147087</v>
      </c>
      <c r="E15" s="143"/>
      <c r="F15" s="76">
        <v>-315606</v>
      </c>
    </row>
    <row r="16" spans="1:6" ht="13.5" thickBot="1">
      <c r="A16" s="4" t="s">
        <v>200</v>
      </c>
      <c r="D16" s="145">
        <f>SUM(D13:D15)</f>
        <v>376222</v>
      </c>
      <c r="E16" s="146"/>
      <c r="F16" s="145">
        <f>SUM(F13:F15)</f>
        <v>-539184</v>
      </c>
    </row>
    <row r="17" spans="4:5" ht="13.5" thickTop="1">
      <c r="D17" s="76"/>
      <c r="E17" s="143"/>
    </row>
    <row r="19" ht="12.75">
      <c r="A19" s="4" t="s">
        <v>201</v>
      </c>
    </row>
    <row r="21" spans="4:6" ht="12.75">
      <c r="D21" s="38" t="s">
        <v>202</v>
      </c>
      <c r="F21" s="38" t="s">
        <v>202</v>
      </c>
    </row>
    <row r="22" spans="1:6" ht="15">
      <c r="A22" s="72"/>
      <c r="D22" s="100" t="str">
        <f>D7</f>
        <v>31.12.2007</v>
      </c>
      <c r="F22" s="99" t="str">
        <f>F7</f>
        <v>31.12.2006</v>
      </c>
    </row>
    <row r="23" spans="1:6" ht="15">
      <c r="A23" s="72"/>
      <c r="D23" s="101" t="s">
        <v>2</v>
      </c>
      <c r="F23" s="101" t="s">
        <v>2</v>
      </c>
    </row>
    <row r="24" spans="1:6" ht="15">
      <c r="A24" s="72"/>
      <c r="D24" s="190"/>
      <c r="F24" s="190"/>
    </row>
    <row r="25" spans="1:6" ht="12.75">
      <c r="A25" s="4" t="s">
        <v>214</v>
      </c>
      <c r="D25" s="163">
        <v>846405</v>
      </c>
      <c r="F25" s="76">
        <v>277095</v>
      </c>
    </row>
    <row r="26" spans="1:6" ht="12.75">
      <c r="A26" s="4" t="s">
        <v>151</v>
      </c>
      <c r="D26" s="164">
        <v>1231614</v>
      </c>
      <c r="F26" s="102">
        <v>877576</v>
      </c>
    </row>
    <row r="27" spans="1:6" ht="12.75">
      <c r="A27" s="4" t="s">
        <v>7</v>
      </c>
      <c r="D27" s="163">
        <f>SUM(D25:D26)</f>
        <v>2078019</v>
      </c>
      <c r="E27" s="213"/>
      <c r="F27" s="76">
        <f>SUM(F25:F26)</f>
        <v>1154671</v>
      </c>
    </row>
    <row r="28" spans="1:6" ht="12.75">
      <c r="A28" s="4" t="s">
        <v>215</v>
      </c>
      <c r="D28" s="163">
        <v>-1701797</v>
      </c>
      <c r="F28" s="76">
        <v>-1693855</v>
      </c>
    </row>
    <row r="29" spans="1:6" ht="13.5" thickBot="1">
      <c r="A29" s="4" t="s">
        <v>152</v>
      </c>
      <c r="D29" s="165">
        <f>SUM(D27:D28)</f>
        <v>376222</v>
      </c>
      <c r="F29" s="144">
        <f>SUM(F27:F28)</f>
        <v>-539184</v>
      </c>
    </row>
    <row r="30" spans="4:6" ht="13.5" thickTop="1">
      <c r="D30" s="207">
        <f>D29-D16</f>
        <v>0</v>
      </c>
      <c r="F30" s="76">
        <f>F16-F29</f>
        <v>0</v>
      </c>
    </row>
    <row r="31" spans="1:5" ht="12.75">
      <c r="A31" s="4" t="s">
        <v>210</v>
      </c>
      <c r="D31" s="76"/>
      <c r="E31" s="162"/>
    </row>
    <row r="32" ht="12.75">
      <c r="A32" s="4" t="s">
        <v>228</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3">
      <selection activeCell="K31" sqref="K31"/>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1" t="s">
        <v>234</v>
      </c>
    </row>
    <row r="6" ht="12.75">
      <c r="A6" s="191"/>
    </row>
    <row r="7" spans="2:8" ht="12.75">
      <c r="B7" s="227" t="s">
        <v>203</v>
      </c>
      <c r="C7" s="227"/>
      <c r="D7" s="227"/>
      <c r="E7" s="227"/>
      <c r="F7" s="227"/>
      <c r="G7" s="227"/>
      <c r="H7" s="227"/>
    </row>
    <row r="8" spans="1:11" ht="12.75">
      <c r="A8" s="72"/>
      <c r="B8" s="5" t="s">
        <v>43</v>
      </c>
      <c r="C8" s="5"/>
      <c r="D8" s="38"/>
      <c r="E8" s="38"/>
      <c r="F8" s="38"/>
      <c r="G8" s="38"/>
      <c r="H8" s="38" t="s">
        <v>51</v>
      </c>
      <c r="I8" s="38"/>
      <c r="J8" s="38"/>
      <c r="K8" s="38"/>
    </row>
    <row r="9" spans="2:11" ht="12.75">
      <c r="B9" s="26" t="s">
        <v>44</v>
      </c>
      <c r="C9" s="5"/>
      <c r="D9" s="226" t="s">
        <v>50</v>
      </c>
      <c r="E9" s="226"/>
      <c r="F9" s="226"/>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204</v>
      </c>
    </row>
    <row r="12" spans="2:11" ht="12.75">
      <c r="B12" s="5" t="s">
        <v>2</v>
      </c>
      <c r="C12" s="5"/>
      <c r="D12" s="38" t="s">
        <v>2</v>
      </c>
      <c r="E12" s="38"/>
      <c r="F12" s="38" t="s">
        <v>2</v>
      </c>
      <c r="G12" s="38"/>
      <c r="H12" s="38" t="s">
        <v>2</v>
      </c>
      <c r="I12" s="38"/>
      <c r="J12" s="38"/>
      <c r="K12" s="38" t="s">
        <v>2</v>
      </c>
    </row>
    <row r="13" ht="12.75">
      <c r="D13" s="68"/>
    </row>
    <row r="14" spans="1:32" ht="12.75">
      <c r="A14" t="s">
        <v>172</v>
      </c>
      <c r="B14" s="147">
        <v>9330000</v>
      </c>
      <c r="C14" s="147"/>
      <c r="D14" s="147">
        <v>1860000</v>
      </c>
      <c r="E14" s="147"/>
      <c r="F14" s="147">
        <v>-111430</v>
      </c>
      <c r="G14" s="147"/>
      <c r="H14" s="147">
        <v>176161</v>
      </c>
      <c r="I14" s="147"/>
      <c r="J14" s="147"/>
      <c r="K14" s="147">
        <f>SUM(B14:H14)</f>
        <v>11254731</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205</v>
      </c>
      <c r="B17" s="149">
        <v>0</v>
      </c>
      <c r="C17" s="149"/>
      <c r="D17" s="149">
        <v>0</v>
      </c>
      <c r="E17" s="192"/>
      <c r="F17" s="192">
        <v>-10506</v>
      </c>
      <c r="G17" s="192"/>
      <c r="H17" s="149">
        <v>0</v>
      </c>
      <c r="I17" s="192"/>
      <c r="J17" s="196"/>
      <c r="K17" s="149">
        <f>SUM(B17:H17)</f>
        <v>-10506</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166</v>
      </c>
      <c r="B18" s="151">
        <v>0</v>
      </c>
      <c r="C18" s="149"/>
      <c r="D18" s="151">
        <v>0</v>
      </c>
      <c r="E18" s="149"/>
      <c r="F18" s="151">
        <v>0</v>
      </c>
      <c r="G18" s="149"/>
      <c r="H18" s="151">
        <v>-198672</v>
      </c>
      <c r="I18" s="149"/>
      <c r="J18" s="149"/>
      <c r="K18" s="151">
        <f>SUM(B18:H18)</f>
        <v>-198672</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206</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207</v>
      </c>
      <c r="B20" s="151">
        <f>SUM(B16:B18)</f>
        <v>0</v>
      </c>
      <c r="C20" s="147"/>
      <c r="D20" s="151">
        <f>SUM(D16:D18)</f>
        <v>0</v>
      </c>
      <c r="E20" s="124"/>
      <c r="F20" s="151">
        <f>SUM(F16:F18)</f>
        <v>-10506</v>
      </c>
      <c r="G20" s="124"/>
      <c r="H20" s="151">
        <f>SUM(H16:H18)</f>
        <v>-198672</v>
      </c>
      <c r="I20" s="124"/>
      <c r="J20" s="148"/>
      <c r="K20" s="151">
        <f>SUM(K16:K18)</f>
        <v>-209178</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239</v>
      </c>
      <c r="B22" s="150">
        <f>B14+B20</f>
        <v>9330000</v>
      </c>
      <c r="C22" s="149"/>
      <c r="D22" s="150">
        <f>D14+D20</f>
        <v>1860000</v>
      </c>
      <c r="E22" s="147"/>
      <c r="F22" s="150">
        <f>F14+F20</f>
        <v>-121936</v>
      </c>
      <c r="G22" s="147"/>
      <c r="H22" s="150">
        <f>H14+H20</f>
        <v>-22511</v>
      </c>
      <c r="I22" s="147"/>
      <c r="J22" s="147"/>
      <c r="K22" s="150">
        <f>K14+K20</f>
        <v>11045553</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226</v>
      </c>
      <c r="B27" s="151">
        <f>'BS'!C27</f>
        <v>9330000</v>
      </c>
      <c r="C27" s="147"/>
      <c r="D27" s="151">
        <f>'BS'!C28</f>
        <v>1860000</v>
      </c>
      <c r="E27" s="147"/>
      <c r="F27" s="151">
        <f>'BS'!C30</f>
        <v>-159680</v>
      </c>
      <c r="G27" s="147"/>
      <c r="H27" s="151">
        <f>'BS'!C29</f>
        <v>-973996</v>
      </c>
      <c r="I27" s="147"/>
      <c r="J27" s="147"/>
      <c r="K27" s="151">
        <f>SUM(B27:H27)</f>
        <v>10056324</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205</v>
      </c>
      <c r="B30" s="149">
        <v>0</v>
      </c>
      <c r="C30" s="149"/>
      <c r="D30" s="149">
        <v>0</v>
      </c>
      <c r="E30" s="192"/>
      <c r="F30" s="192">
        <f>-'BS'!C30+'BS'!B30</f>
        <v>-17882</v>
      </c>
      <c r="G30" s="192"/>
      <c r="H30" s="149">
        <v>0</v>
      </c>
      <c r="I30" s="192"/>
      <c r="J30" s="196"/>
      <c r="K30" s="149">
        <f>SUM(B30:H30)</f>
        <v>-17882</v>
      </c>
      <c r="L30" s="147"/>
      <c r="M30" s="147"/>
      <c r="N30" s="147"/>
    </row>
    <row r="31" spans="1:14" ht="12.75">
      <c r="A31" s="158" t="s">
        <v>166</v>
      </c>
      <c r="B31" s="151">
        <v>0</v>
      </c>
      <c r="C31" s="149"/>
      <c r="D31" s="151">
        <v>0</v>
      </c>
      <c r="E31" s="149"/>
      <c r="F31" s="151">
        <v>0</v>
      </c>
      <c r="G31" s="149"/>
      <c r="H31" s="151">
        <f>'P&amp;L'!F26</f>
        <v>-460285</v>
      </c>
      <c r="I31" s="149"/>
      <c r="J31" s="149"/>
      <c r="K31" s="151">
        <f>SUM(B31:H31)</f>
        <v>-460285</v>
      </c>
      <c r="L31" s="147"/>
      <c r="M31" s="147"/>
      <c r="N31" s="147"/>
    </row>
    <row r="32" spans="1:14" ht="12.75">
      <c r="A32" s="71" t="s">
        <v>206</v>
      </c>
      <c r="B32" s="147"/>
      <c r="C32" s="147"/>
      <c r="D32" s="147"/>
      <c r="E32" s="124"/>
      <c r="F32" s="124"/>
      <c r="G32" s="124"/>
      <c r="H32" s="147"/>
      <c r="I32" s="124"/>
      <c r="J32" s="148"/>
      <c r="K32" s="148"/>
      <c r="L32" s="147"/>
      <c r="M32" s="147"/>
      <c r="N32" s="147"/>
    </row>
    <row r="33" spans="1:14" ht="12.75">
      <c r="A33" s="71" t="s">
        <v>207</v>
      </c>
      <c r="B33" s="151">
        <f>SUM(B29:B31)</f>
        <v>0</v>
      </c>
      <c r="C33" s="147"/>
      <c r="D33" s="151">
        <f>SUM(D29:D31)</f>
        <v>0</v>
      </c>
      <c r="E33" s="124"/>
      <c r="F33" s="151">
        <f>SUM(F29:F31)</f>
        <v>-17882</v>
      </c>
      <c r="G33" s="124"/>
      <c r="H33" s="151">
        <f>SUM(H29:H31)</f>
        <v>-460285</v>
      </c>
      <c r="I33" s="124"/>
      <c r="J33" s="148"/>
      <c r="K33" s="151">
        <f>SUM(K29:K31)</f>
        <v>-478167</v>
      </c>
      <c r="L33" s="147"/>
      <c r="M33" s="147"/>
      <c r="N33" s="147"/>
    </row>
    <row r="34" spans="2:14" ht="12.75">
      <c r="B34" s="147"/>
      <c r="C34" s="147"/>
      <c r="D34" s="147"/>
      <c r="E34" s="124"/>
      <c r="F34" s="124"/>
      <c r="G34" s="124"/>
      <c r="H34" s="147"/>
      <c r="I34" s="124"/>
      <c r="J34" s="148"/>
      <c r="K34" s="148"/>
      <c r="L34" s="147"/>
      <c r="M34" s="147"/>
      <c r="N34" s="147"/>
    </row>
    <row r="35" spans="1:14" ht="13.5" thickBot="1">
      <c r="A35" t="s">
        <v>240</v>
      </c>
      <c r="B35" s="150">
        <f>B27+B33</f>
        <v>9330000</v>
      </c>
      <c r="C35" s="149"/>
      <c r="D35" s="150">
        <f>D27+D33</f>
        <v>1860000</v>
      </c>
      <c r="E35" s="147"/>
      <c r="F35" s="150">
        <f>F27+F33</f>
        <v>-177562</v>
      </c>
      <c r="G35" s="147"/>
      <c r="H35" s="150">
        <f>H27+H33</f>
        <v>-1434281</v>
      </c>
      <c r="I35" s="147"/>
      <c r="J35" s="147"/>
      <c r="K35" s="150">
        <f>K27+K33</f>
        <v>9578157</v>
      </c>
      <c r="L35" s="147"/>
      <c r="M35" s="147"/>
      <c r="N35" s="147"/>
    </row>
    <row r="36" spans="6:11" ht="13.5" thickTop="1">
      <c r="F36" s="208">
        <f>F35-'BS'!B30</f>
        <v>0</v>
      </c>
      <c r="H36" s="208">
        <f>H35-'BS'!B29</f>
        <v>0</v>
      </c>
      <c r="K36" s="208">
        <f>K35-'BS'!B31</f>
        <v>0</v>
      </c>
    </row>
    <row r="37" ht="12.75">
      <c r="A37" s="4" t="s">
        <v>211</v>
      </c>
    </row>
    <row r="38" ht="12.75">
      <c r="A38" s="4" t="s">
        <v>228</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4"/>
  <sheetViews>
    <sheetView showGridLines="0" zoomScale="90" zoomScaleNormal="90" workbookViewId="0" topLeftCell="A10">
      <selection activeCell="A14" sqref="A14"/>
    </sheetView>
  </sheetViews>
  <sheetFormatPr defaultColWidth="9.140625" defaultRowHeight="12.75"/>
  <cols>
    <col min="1" max="1" width="3.7109375" style="0" customWidth="1"/>
    <col min="2" max="2" width="45.57421875" style="0" customWidth="1"/>
    <col min="3" max="3" width="17.7109375" style="0" customWidth="1"/>
    <col min="4" max="4" width="19.28125" style="0" customWidth="1"/>
    <col min="5" max="6" width="17.7109375" style="0" customWidth="1"/>
  </cols>
  <sheetData>
    <row r="1" ht="12.75">
      <c r="A1" s="3" t="s">
        <v>0</v>
      </c>
    </row>
    <row r="2" spans="1:5" ht="12.75">
      <c r="A2" s="34" t="s">
        <v>1</v>
      </c>
      <c r="B2" s="35"/>
      <c r="C2" s="35"/>
      <c r="D2" s="35"/>
      <c r="E2" s="35"/>
    </row>
    <row r="4" ht="12.75">
      <c r="A4" s="3" t="s">
        <v>243</v>
      </c>
    </row>
    <row r="6" ht="12.75">
      <c r="A6" s="3" t="s">
        <v>150</v>
      </c>
    </row>
    <row r="8" spans="1:5" ht="12.75">
      <c r="A8" s="5">
        <v>1</v>
      </c>
      <c r="B8" s="3" t="s">
        <v>55</v>
      </c>
      <c r="C8" s="4"/>
      <c r="D8" s="4"/>
      <c r="E8" s="4"/>
    </row>
    <row r="9" spans="2:5" ht="25.5" customHeight="1">
      <c r="B9" s="230" t="s">
        <v>249</v>
      </c>
      <c r="C9" s="230"/>
      <c r="D9" s="230"/>
      <c r="E9" s="230"/>
    </row>
    <row r="10" spans="2:5" ht="12.75" customHeight="1">
      <c r="B10" s="74"/>
      <c r="C10" s="74"/>
      <c r="D10" s="74"/>
      <c r="E10" s="74"/>
    </row>
    <row r="11" spans="2:5" ht="12.75" customHeight="1">
      <c r="B11" s="230" t="s">
        <v>229</v>
      </c>
      <c r="C11" s="230"/>
      <c r="D11" s="230"/>
      <c r="E11" s="230"/>
    </row>
    <row r="12" spans="2:5" ht="12.75" customHeight="1">
      <c r="B12" s="74"/>
      <c r="C12" s="74"/>
      <c r="D12" s="74"/>
      <c r="E12" s="74"/>
    </row>
    <row r="13" spans="1:5" ht="25.5" customHeight="1">
      <c r="A13" s="27">
        <v>2</v>
      </c>
      <c r="B13" s="231" t="s">
        <v>125</v>
      </c>
      <c r="C13" s="232"/>
      <c r="D13" s="232"/>
      <c r="E13" s="232"/>
    </row>
    <row r="14" spans="2:5" ht="76.5" customHeight="1">
      <c r="B14" s="230" t="s">
        <v>251</v>
      </c>
      <c r="C14" s="230"/>
      <c r="D14" s="230"/>
      <c r="E14" s="230"/>
    </row>
    <row r="16" spans="2:5" ht="25.5" customHeight="1">
      <c r="B16" s="230" t="s">
        <v>250</v>
      </c>
      <c r="C16" s="230"/>
      <c r="D16" s="230"/>
      <c r="E16" s="230"/>
    </row>
    <row r="17" spans="2:5" ht="12.75" customHeight="1">
      <c r="B17" s="74"/>
      <c r="C17" s="74"/>
      <c r="D17" s="74"/>
      <c r="E17" s="74"/>
    </row>
    <row r="18" spans="2:5" ht="12.75">
      <c r="B18" s="233" t="s">
        <v>140</v>
      </c>
      <c r="C18" s="233"/>
      <c r="D18" s="233"/>
      <c r="E18" s="233"/>
    </row>
    <row r="20" spans="3:4" ht="12.75">
      <c r="C20" s="176" t="s">
        <v>244</v>
      </c>
      <c r="D20" s="176" t="s">
        <v>227</v>
      </c>
    </row>
    <row r="21" spans="3:4" ht="12.75">
      <c r="C21" s="31" t="s">
        <v>56</v>
      </c>
      <c r="D21" s="31" t="s">
        <v>57</v>
      </c>
    </row>
    <row r="22" spans="3:4" ht="12.75">
      <c r="C22" s="79" t="s">
        <v>2</v>
      </c>
      <c r="D22" s="79" t="s">
        <v>2</v>
      </c>
    </row>
    <row r="23" spans="2:4" ht="13.5" thickBot="1">
      <c r="B23" t="s">
        <v>3</v>
      </c>
      <c r="C23" s="127">
        <f>'P&amp;L'!B12</f>
        <v>3137947</v>
      </c>
      <c r="D23" s="127">
        <v>2658406</v>
      </c>
    </row>
    <row r="24" spans="3:4" ht="13.5" thickTop="1">
      <c r="C24" s="33"/>
      <c r="D24" s="33"/>
    </row>
    <row r="25" spans="2:4" ht="13.5" thickBot="1">
      <c r="B25" s="4" t="s">
        <v>144</v>
      </c>
      <c r="C25" s="127">
        <f>'P&amp;L'!B20</f>
        <v>-74387</v>
      </c>
      <c r="D25" s="127">
        <v>-368563</v>
      </c>
    </row>
    <row r="26" ht="13.5" thickTop="1"/>
    <row r="27" spans="1:2" ht="12.75">
      <c r="A27" s="5">
        <v>3</v>
      </c>
      <c r="B27" s="3" t="s">
        <v>58</v>
      </c>
    </row>
    <row r="28" spans="2:5" ht="38.25" customHeight="1">
      <c r="B28" s="234" t="s">
        <v>157</v>
      </c>
      <c r="C28" s="234"/>
      <c r="D28" s="234"/>
      <c r="E28" s="234"/>
    </row>
    <row r="29" spans="2:5" ht="12.75" customHeight="1">
      <c r="B29" s="171"/>
      <c r="C29" s="171"/>
      <c r="D29" s="171"/>
      <c r="E29" s="171"/>
    </row>
    <row r="30" spans="1:2" ht="12.75">
      <c r="A30" s="5">
        <v>4</v>
      </c>
      <c r="B30" s="3" t="s">
        <v>59</v>
      </c>
    </row>
    <row r="31" ht="12.75">
      <c r="B31" t="s">
        <v>60</v>
      </c>
    </row>
    <row r="33" spans="1:3" ht="12.75">
      <c r="A33" s="5">
        <v>5</v>
      </c>
      <c r="B33" s="3" t="s">
        <v>61</v>
      </c>
      <c r="C33" s="28"/>
    </row>
    <row r="34" spans="3:4" ht="12.75">
      <c r="C34" s="29" t="s">
        <v>56</v>
      </c>
      <c r="D34" s="29" t="s">
        <v>62</v>
      </c>
    </row>
    <row r="35" spans="3:4" ht="12.75">
      <c r="C35" s="161" t="s">
        <v>232</v>
      </c>
      <c r="D35" s="31" t="s">
        <v>245</v>
      </c>
    </row>
    <row r="36" spans="3:4" ht="12.75">
      <c r="C36" s="2" t="s">
        <v>2</v>
      </c>
      <c r="D36" s="2" t="s">
        <v>2</v>
      </c>
    </row>
    <row r="37" spans="2:4" ht="12.75">
      <c r="B37" t="s">
        <v>63</v>
      </c>
      <c r="C37" s="128">
        <v>10302</v>
      </c>
      <c r="D37" s="128">
        <f>-'P&amp;L'!F22</f>
        <v>17138</v>
      </c>
    </row>
    <row r="38" spans="2:4" ht="12.75">
      <c r="B38" t="s">
        <v>64</v>
      </c>
      <c r="C38" s="128">
        <v>0</v>
      </c>
      <c r="D38" s="175">
        <v>0</v>
      </c>
    </row>
    <row r="39" spans="2:4" ht="12.75">
      <c r="B39" s="4" t="s">
        <v>65</v>
      </c>
      <c r="C39" s="128">
        <v>0</v>
      </c>
      <c r="D39" s="128">
        <v>0</v>
      </c>
    </row>
    <row r="40" spans="3:5" ht="13.5" thickBot="1">
      <c r="C40" s="30">
        <f>SUM(C37:C39)</f>
        <v>10302</v>
      </c>
      <c r="D40" s="30">
        <f>SUM(D37:D39)</f>
        <v>17138</v>
      </c>
      <c r="E40" s="73">
        <f>D40+'P&amp;L'!F22</f>
        <v>0</v>
      </c>
    </row>
    <row r="41" spans="3:5" ht="13.5" thickTop="1">
      <c r="C41" s="66"/>
      <c r="D41" s="66"/>
      <c r="E41" s="73"/>
    </row>
    <row r="42" spans="2:5" ht="12.75" hidden="1">
      <c r="B42" t="s">
        <v>107</v>
      </c>
      <c r="C42" s="66"/>
      <c r="D42" s="66"/>
      <c r="E42" s="73"/>
    </row>
    <row r="43" spans="3:5" ht="12.75" hidden="1">
      <c r="C43" s="77" t="s">
        <v>86</v>
      </c>
      <c r="D43" s="77" t="s">
        <v>87</v>
      </c>
      <c r="E43" s="78" t="s">
        <v>52</v>
      </c>
    </row>
    <row r="44" spans="3:5" ht="12.75" hidden="1">
      <c r="C44" s="77" t="s">
        <v>2</v>
      </c>
      <c r="D44" s="77" t="s">
        <v>2</v>
      </c>
      <c r="E44" s="77" t="s">
        <v>2</v>
      </c>
    </row>
    <row r="45" spans="2:6" ht="13.5" hidden="1" thickBot="1">
      <c r="B45" t="s">
        <v>108</v>
      </c>
      <c r="C45" s="132">
        <v>0</v>
      </c>
      <c r="D45" s="132">
        <v>0</v>
      </c>
      <c r="E45" s="132">
        <f>SUM(C45:D45)</f>
        <v>0</v>
      </c>
      <c r="F45" s="73">
        <f>D39-E45</f>
        <v>0</v>
      </c>
    </row>
    <row r="46" ht="12.75" hidden="1">
      <c r="C46" s="128"/>
    </row>
    <row r="47" spans="2:5" ht="38.25" customHeight="1">
      <c r="B47" s="229" t="s">
        <v>171</v>
      </c>
      <c r="C47" s="229"/>
      <c r="D47" s="229"/>
      <c r="E47" s="229"/>
    </row>
    <row r="49" spans="1:2" ht="12.75">
      <c r="A49" s="5">
        <v>6</v>
      </c>
      <c r="B49" s="3" t="s">
        <v>66</v>
      </c>
    </row>
    <row r="50" spans="2:5" ht="25.5" customHeight="1">
      <c r="B50" s="228" t="s">
        <v>153</v>
      </c>
      <c r="C50" s="228"/>
      <c r="D50" s="228"/>
      <c r="E50" s="228"/>
    </row>
    <row r="51" spans="2:5" ht="12.75" customHeight="1">
      <c r="B51" s="21"/>
      <c r="C51" s="21"/>
      <c r="D51" s="21"/>
      <c r="E51" s="21"/>
    </row>
    <row r="52" spans="1:5" ht="12.75">
      <c r="A52" s="5">
        <v>7</v>
      </c>
      <c r="B52" s="235" t="s">
        <v>67</v>
      </c>
      <c r="C52" s="237"/>
      <c r="D52" s="237"/>
      <c r="E52" s="237"/>
    </row>
    <row r="53" spans="2:5" ht="12.75" customHeight="1">
      <c r="B53" s="228" t="s">
        <v>97</v>
      </c>
      <c r="C53" s="228"/>
      <c r="D53" s="228"/>
      <c r="E53" s="228"/>
    </row>
    <row r="55" spans="1:5" ht="12" customHeight="1">
      <c r="A55" s="5">
        <v>8</v>
      </c>
      <c r="B55" s="235" t="s">
        <v>68</v>
      </c>
      <c r="C55" s="237"/>
      <c r="D55" s="237"/>
      <c r="E55" s="237"/>
    </row>
    <row r="56" spans="2:5" ht="12.75" customHeight="1">
      <c r="B56" s="229" t="s">
        <v>148</v>
      </c>
      <c r="C56" s="229"/>
      <c r="D56" s="229"/>
      <c r="E56" s="229"/>
    </row>
    <row r="57" spans="2:5" ht="12.75" customHeight="1">
      <c r="B57" s="154"/>
      <c r="C57" s="154"/>
      <c r="D57" s="154"/>
      <c r="E57" s="154"/>
    </row>
    <row r="58" spans="2:5" ht="12.75" customHeight="1" hidden="1">
      <c r="B58" s="125"/>
      <c r="C58" s="125"/>
      <c r="D58" s="125"/>
      <c r="E58" s="125"/>
    </row>
    <row r="59" spans="1:5" ht="12.75">
      <c r="A59" s="5">
        <v>9</v>
      </c>
      <c r="B59" s="235" t="s">
        <v>69</v>
      </c>
      <c r="C59" s="235"/>
      <c r="D59" s="235"/>
      <c r="E59" s="235"/>
    </row>
    <row r="60" spans="2:5" ht="25.5" customHeight="1">
      <c r="B60" s="236" t="s">
        <v>248</v>
      </c>
      <c r="C60" s="236"/>
      <c r="D60" s="236"/>
      <c r="E60" s="236"/>
    </row>
    <row r="61" spans="2:5" ht="12.75" customHeight="1">
      <c r="B61" s="67"/>
      <c r="C61" s="69"/>
      <c r="D61" s="69" t="s">
        <v>100</v>
      </c>
      <c r="E61" s="69"/>
    </row>
    <row r="62" spans="2:5" ht="12.75" customHeight="1">
      <c r="B62" s="67"/>
      <c r="C62" s="69" t="s">
        <v>98</v>
      </c>
      <c r="D62" s="69" t="s">
        <v>101</v>
      </c>
      <c r="E62" s="69"/>
    </row>
    <row r="63" spans="2:5" ht="12.75" customHeight="1">
      <c r="B63" s="67"/>
      <c r="C63" s="69" t="s">
        <v>99</v>
      </c>
      <c r="D63" s="69" t="s">
        <v>99</v>
      </c>
      <c r="E63" s="69" t="s">
        <v>52</v>
      </c>
    </row>
    <row r="64" spans="2:5" ht="12.75" customHeight="1">
      <c r="B64" s="67"/>
      <c r="C64" s="70" t="s">
        <v>2</v>
      </c>
      <c r="D64" s="70" t="s">
        <v>2</v>
      </c>
      <c r="E64" s="70" t="s">
        <v>2</v>
      </c>
    </row>
    <row r="65" spans="2:5" ht="12.75" customHeight="1">
      <c r="B65" s="157" t="s">
        <v>131</v>
      </c>
      <c r="C65" s="156"/>
      <c r="D65" s="156"/>
      <c r="E65" s="156"/>
    </row>
    <row r="66" spans="2:5" ht="17.25" customHeight="1">
      <c r="B66" s="74" t="s">
        <v>106</v>
      </c>
      <c r="C66" s="129">
        <v>993899</v>
      </c>
      <c r="D66" s="2" t="s">
        <v>104</v>
      </c>
      <c r="E66" s="75">
        <f>SUM(C66:D66)</f>
        <v>993899</v>
      </c>
    </row>
    <row r="67" spans="2:5" ht="12.75" customHeight="1">
      <c r="B67" s="157" t="s">
        <v>130</v>
      </c>
      <c r="C67" s="129"/>
      <c r="D67" s="2"/>
      <c r="E67" s="75"/>
    </row>
    <row r="68" spans="2:5" s="4" customFormat="1" ht="18" customHeight="1">
      <c r="B68" s="74" t="s">
        <v>106</v>
      </c>
      <c r="C68" s="168">
        <v>707898</v>
      </c>
      <c r="D68" s="182" t="s">
        <v>104</v>
      </c>
      <c r="E68" s="169">
        <f>SUM(C68:D68)</f>
        <v>707898</v>
      </c>
    </row>
    <row r="69" spans="2:5" s="179" customFormat="1" ht="12.75" customHeight="1">
      <c r="B69" s="180" t="s">
        <v>103</v>
      </c>
      <c r="C69" s="181">
        <v>22630</v>
      </c>
      <c r="D69" s="182" t="s">
        <v>104</v>
      </c>
      <c r="E69" s="183">
        <f>SUM(C69:D69)</f>
        <v>22630</v>
      </c>
    </row>
    <row r="70" spans="2:6" s="179" customFormat="1" ht="12.75" customHeight="1">
      <c r="B70" s="180" t="s">
        <v>102</v>
      </c>
      <c r="C70" s="184">
        <v>17837</v>
      </c>
      <c r="D70" s="182" t="s">
        <v>104</v>
      </c>
      <c r="E70" s="183">
        <f>SUM(C70:D70)</f>
        <v>17837</v>
      </c>
      <c r="F70" s="183"/>
    </row>
    <row r="71" spans="2:6" s="179" customFormat="1" ht="12.75" customHeight="1">
      <c r="B71" s="180" t="s">
        <v>173</v>
      </c>
      <c r="C71" s="184">
        <v>53090</v>
      </c>
      <c r="D71" s="182" t="s">
        <v>104</v>
      </c>
      <c r="E71" s="183">
        <f>SUM(C71:D71)</f>
        <v>53090</v>
      </c>
      <c r="F71" s="183"/>
    </row>
    <row r="72" spans="2:5" ht="13.5" thickBot="1">
      <c r="B72" s="167"/>
      <c r="C72" s="30">
        <f>SUM(C66:C71)</f>
        <v>1795354</v>
      </c>
      <c r="D72" s="174" t="s">
        <v>104</v>
      </c>
      <c r="E72" s="30">
        <f>SUM(E65:E71)</f>
        <v>1795354</v>
      </c>
    </row>
    <row r="73" ht="13.5" thickTop="1">
      <c r="C73" s="73"/>
    </row>
    <row r="74" spans="1:5" ht="12.75">
      <c r="A74" s="5">
        <v>10</v>
      </c>
      <c r="B74" s="235" t="s">
        <v>70</v>
      </c>
      <c r="C74" s="235"/>
      <c r="D74" s="235"/>
      <c r="E74" s="235"/>
    </row>
    <row r="75" spans="2:5" ht="25.5" customHeight="1">
      <c r="B75" s="229" t="s">
        <v>136</v>
      </c>
      <c r="C75" s="229"/>
      <c r="D75" s="229"/>
      <c r="E75" s="229"/>
    </row>
    <row r="77" spans="1:5" ht="12.75">
      <c r="A77" s="5">
        <v>11</v>
      </c>
      <c r="B77" s="235" t="s">
        <v>143</v>
      </c>
      <c r="C77" s="235"/>
      <c r="D77" s="235"/>
      <c r="E77" s="235"/>
    </row>
    <row r="78" spans="1:5" ht="12.75">
      <c r="A78" s="5"/>
      <c r="B78" s="229" t="s">
        <v>141</v>
      </c>
      <c r="C78" s="229"/>
      <c r="D78" s="229"/>
      <c r="E78" s="229"/>
    </row>
    <row r="80" spans="1:5" ht="12.75">
      <c r="A80" s="5">
        <v>12</v>
      </c>
      <c r="B80" s="235" t="s">
        <v>72</v>
      </c>
      <c r="C80" s="235"/>
      <c r="D80" s="235"/>
      <c r="E80" s="235"/>
    </row>
    <row r="81" spans="2:5" ht="12.75">
      <c r="B81" s="237" t="s">
        <v>247</v>
      </c>
      <c r="C81" s="237"/>
      <c r="D81" s="237"/>
      <c r="E81" s="237"/>
    </row>
    <row r="83" spans="1:5" ht="12.75">
      <c r="A83" s="5">
        <v>13</v>
      </c>
      <c r="B83" s="235" t="s">
        <v>73</v>
      </c>
      <c r="C83" s="235"/>
      <c r="D83" s="235"/>
      <c r="E83" s="235"/>
    </row>
    <row r="84" spans="1:5" ht="25.5" customHeight="1">
      <c r="A84" s="5"/>
      <c r="B84" s="229" t="s">
        <v>218</v>
      </c>
      <c r="C84" s="229"/>
      <c r="D84" s="229"/>
      <c r="E84" s="229"/>
    </row>
    <row r="85" spans="1:6" ht="12.75" customHeight="1">
      <c r="A85" s="5"/>
      <c r="B85" s="155"/>
      <c r="C85" s="155"/>
      <c r="D85" s="2" t="s">
        <v>160</v>
      </c>
      <c r="F85" s="159" t="s">
        <v>160</v>
      </c>
    </row>
    <row r="86" spans="3:6" ht="12.75">
      <c r="C86" s="2" t="s">
        <v>163</v>
      </c>
      <c r="D86" s="2" t="s">
        <v>161</v>
      </c>
      <c r="E86" s="159" t="s">
        <v>163</v>
      </c>
      <c r="F86" s="2" t="s">
        <v>161</v>
      </c>
    </row>
    <row r="87" spans="3:6" ht="12.75">
      <c r="C87" s="2" t="s">
        <v>19</v>
      </c>
      <c r="D87" s="2" t="s">
        <v>19</v>
      </c>
      <c r="E87" s="2" t="s">
        <v>164</v>
      </c>
      <c r="F87" s="2" t="s">
        <v>162</v>
      </c>
    </row>
    <row r="88" spans="3:6" ht="12.75">
      <c r="C88" s="32" t="s">
        <v>232</v>
      </c>
      <c r="D88" s="32" t="s">
        <v>233</v>
      </c>
      <c r="E88" s="32" t="s">
        <v>245</v>
      </c>
      <c r="F88" s="32" t="s">
        <v>246</v>
      </c>
    </row>
    <row r="89" spans="3:6" ht="12.75">
      <c r="C89" s="2" t="s">
        <v>2</v>
      </c>
      <c r="D89" s="2" t="s">
        <v>2</v>
      </c>
      <c r="E89" s="2" t="s">
        <v>2</v>
      </c>
      <c r="F89" s="2" t="s">
        <v>2</v>
      </c>
    </row>
    <row r="90" spans="2:7" ht="24.75" customHeight="1">
      <c r="B90" s="197" t="s">
        <v>219</v>
      </c>
      <c r="C90" s="128">
        <f>'P&amp;L'!B26</f>
        <v>-81403</v>
      </c>
      <c r="D90" s="147">
        <f>'P&amp;L'!D26</f>
        <v>-85984</v>
      </c>
      <c r="E90" s="128">
        <f>'P&amp;L'!F26</f>
        <v>-460285</v>
      </c>
      <c r="F90" s="147">
        <f>'P&amp;L'!H26</f>
        <v>-198672</v>
      </c>
      <c r="G90" s="71"/>
    </row>
    <row r="91" spans="2:6" ht="12.75">
      <c r="B91" s="4" t="s">
        <v>137</v>
      </c>
      <c r="C91" s="76">
        <v>93300000</v>
      </c>
      <c r="D91" s="147">
        <v>93300000</v>
      </c>
      <c r="E91" s="76">
        <v>93300000</v>
      </c>
      <c r="F91" s="147">
        <v>93300000</v>
      </c>
    </row>
    <row r="92" spans="2:6" ht="12.75">
      <c r="B92" s="4" t="s">
        <v>74</v>
      </c>
      <c r="C92" s="130">
        <f>C90/C91*100</f>
        <v>-0.0872486602357985</v>
      </c>
      <c r="D92" s="130">
        <f>D90/D91*100</f>
        <v>-0.09215862808145767</v>
      </c>
      <c r="E92" s="130">
        <f>E90/E91*100</f>
        <v>-0.49333869239013933</v>
      </c>
      <c r="F92" s="130">
        <f>F90/F91*100</f>
        <v>-0.2129389067524116</v>
      </c>
    </row>
    <row r="93" spans="2:6" ht="12.75">
      <c r="B93" s="4" t="s">
        <v>75</v>
      </c>
      <c r="C93" s="131" t="s">
        <v>5</v>
      </c>
      <c r="D93" s="131" t="s">
        <v>5</v>
      </c>
      <c r="E93" s="131" t="s">
        <v>5</v>
      </c>
      <c r="F93" s="131" t="s">
        <v>5</v>
      </c>
    </row>
    <row r="94" spans="2:4" ht="12.75">
      <c r="B94" s="4"/>
      <c r="C94" s="128"/>
      <c r="D94" s="128"/>
    </row>
    <row r="95" ht="12.75" customHeight="1"/>
  </sheetData>
  <mergeCells count="23">
    <mergeCell ref="B52:E52"/>
    <mergeCell ref="B53:E53"/>
    <mergeCell ref="B84:E84"/>
    <mergeCell ref="B78:E78"/>
    <mergeCell ref="B56:E56"/>
    <mergeCell ref="B83:E83"/>
    <mergeCell ref="B80:E80"/>
    <mergeCell ref="B81:E81"/>
    <mergeCell ref="B74:E74"/>
    <mergeCell ref="B75:E75"/>
    <mergeCell ref="B77:E77"/>
    <mergeCell ref="B59:E59"/>
    <mergeCell ref="B60:E60"/>
    <mergeCell ref="B55:E55"/>
    <mergeCell ref="B50:E50"/>
    <mergeCell ref="B47:E47"/>
    <mergeCell ref="B9:E9"/>
    <mergeCell ref="B13:E13"/>
    <mergeCell ref="B14:E14"/>
    <mergeCell ref="B18:E18"/>
    <mergeCell ref="B11:E11"/>
    <mergeCell ref="B28:E28"/>
    <mergeCell ref="B16:E16"/>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F52"/>
  <sheetViews>
    <sheetView showGridLines="0" zoomScale="90" zoomScaleNormal="90" workbookViewId="0" topLeftCell="A31">
      <selection activeCell="C37" sqref="C3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2.75">
      <c r="A1" s="3" t="s">
        <v>0</v>
      </c>
    </row>
    <row r="2" spans="1:5" ht="12.75">
      <c r="A2" s="34" t="s">
        <v>1</v>
      </c>
      <c r="B2" s="35"/>
      <c r="C2" s="35"/>
      <c r="D2" s="35"/>
      <c r="E2" s="35"/>
    </row>
    <row r="4" ht="12.75">
      <c r="A4" s="3" t="s">
        <v>243</v>
      </c>
    </row>
    <row r="6" ht="12.75">
      <c r="A6" s="3" t="s">
        <v>76</v>
      </c>
    </row>
    <row r="8" spans="1:2" ht="12.75">
      <c r="A8" s="5">
        <v>1</v>
      </c>
      <c r="B8" s="3" t="s">
        <v>124</v>
      </c>
    </row>
    <row r="9" spans="2:5" ht="51" customHeight="1">
      <c r="B9" s="239" t="s">
        <v>230</v>
      </c>
      <c r="C9" s="239"/>
      <c r="D9" s="239"/>
      <c r="E9" s="239"/>
    </row>
    <row r="10" spans="2:5" ht="12.75" customHeight="1">
      <c r="B10" s="203"/>
      <c r="C10" s="203"/>
      <c r="D10" s="203"/>
      <c r="E10" s="203"/>
    </row>
    <row r="11" spans="1:5" ht="12.75">
      <c r="A11" s="5">
        <v>2</v>
      </c>
      <c r="B11" s="235" t="s">
        <v>77</v>
      </c>
      <c r="C11" s="237"/>
      <c r="D11" s="237"/>
      <c r="E11" s="237"/>
    </row>
    <row r="12" spans="2:5" ht="12.75" customHeight="1">
      <c r="B12" s="236" t="s">
        <v>78</v>
      </c>
      <c r="C12" s="236"/>
      <c r="D12" s="236"/>
      <c r="E12" s="236"/>
    </row>
    <row r="14" spans="1:5" ht="12.75">
      <c r="A14" s="5">
        <v>3</v>
      </c>
      <c r="B14" s="235" t="s">
        <v>79</v>
      </c>
      <c r="C14" s="237"/>
      <c r="D14" s="237"/>
      <c r="E14" s="237"/>
    </row>
    <row r="15" spans="2:5" ht="12.75" customHeight="1">
      <c r="B15" s="236" t="s">
        <v>80</v>
      </c>
      <c r="C15" s="236"/>
      <c r="D15" s="236"/>
      <c r="E15" s="236"/>
    </row>
    <row r="17" spans="1:5" ht="12.75">
      <c r="A17" s="5">
        <v>4</v>
      </c>
      <c r="B17" s="235" t="s">
        <v>81</v>
      </c>
      <c r="C17" s="237"/>
      <c r="D17" s="237"/>
      <c r="E17" s="237"/>
    </row>
    <row r="18" spans="2:5" ht="25.5" customHeight="1">
      <c r="B18" s="236" t="s">
        <v>105</v>
      </c>
      <c r="C18" s="236"/>
      <c r="D18" s="236"/>
      <c r="E18" s="236"/>
    </row>
    <row r="20" spans="1:2" ht="12.75">
      <c r="A20" s="5">
        <v>5</v>
      </c>
      <c r="B20" s="3" t="s">
        <v>82</v>
      </c>
    </row>
    <row r="21" spans="2:5" ht="38.25" customHeight="1">
      <c r="B21" s="236" t="s">
        <v>95</v>
      </c>
      <c r="C21" s="236"/>
      <c r="D21" s="236"/>
      <c r="E21" s="236"/>
    </row>
    <row r="23" spans="1:5" ht="12.75">
      <c r="A23" s="5">
        <v>6</v>
      </c>
      <c r="B23" s="235" t="s">
        <v>83</v>
      </c>
      <c r="C23" s="237"/>
      <c r="D23" s="237"/>
      <c r="E23" s="237"/>
    </row>
    <row r="24" spans="2:5" ht="38.25" customHeight="1">
      <c r="B24" s="230" t="s">
        <v>242</v>
      </c>
      <c r="C24" s="230"/>
      <c r="D24" s="230"/>
      <c r="E24" s="230"/>
    </row>
    <row r="26" spans="1:5" ht="12.75">
      <c r="A26" s="5">
        <v>7</v>
      </c>
      <c r="B26" s="235" t="s">
        <v>84</v>
      </c>
      <c r="C26" s="237"/>
      <c r="D26" s="237"/>
      <c r="E26" s="237"/>
    </row>
    <row r="27" spans="2:5" ht="12.75" customHeight="1">
      <c r="B27" s="238" t="s">
        <v>135</v>
      </c>
      <c r="C27" s="238"/>
      <c r="D27" s="238"/>
      <c r="E27" s="238"/>
    </row>
    <row r="29" spans="1:5" ht="12.75">
      <c r="A29" s="5">
        <v>8</v>
      </c>
      <c r="B29" s="235" t="s">
        <v>85</v>
      </c>
      <c r="C29" s="238"/>
      <c r="D29" s="238"/>
      <c r="E29" s="238"/>
    </row>
    <row r="30" spans="2:5" ht="25.5" customHeight="1">
      <c r="B30" s="230" t="s">
        <v>156</v>
      </c>
      <c r="C30" s="230"/>
      <c r="D30" s="230"/>
      <c r="E30" s="230"/>
    </row>
    <row r="32" spans="2:5" ht="12.75">
      <c r="B32" s="22" t="s">
        <v>96</v>
      </c>
      <c r="C32" s="36" t="s">
        <v>86</v>
      </c>
      <c r="D32" s="36" t="s">
        <v>87</v>
      </c>
      <c r="E32" s="36" t="s">
        <v>88</v>
      </c>
    </row>
    <row r="33" spans="3:5" ht="12.75">
      <c r="C33" s="2" t="s">
        <v>2</v>
      </c>
      <c r="D33" s="2" t="s">
        <v>2</v>
      </c>
      <c r="E33" s="2" t="s">
        <v>2</v>
      </c>
    </row>
    <row r="34" spans="2:6" ht="13.5" thickBot="1">
      <c r="B34" t="s">
        <v>89</v>
      </c>
      <c r="C34" s="150">
        <v>5796353</v>
      </c>
      <c r="D34" s="150">
        <v>0</v>
      </c>
      <c r="E34" s="150">
        <f>SUM(C34:D34)</f>
        <v>5796353</v>
      </c>
      <c r="F34" s="147">
        <f>E34-'P&amp;L'!F12</f>
        <v>0</v>
      </c>
    </row>
    <row r="35" spans="3:5" ht="13.5" thickTop="1">
      <c r="C35" s="147"/>
      <c r="D35" s="147"/>
      <c r="E35" s="147"/>
    </row>
    <row r="36" spans="2:6" ht="12.75">
      <c r="B36" t="s">
        <v>90</v>
      </c>
      <c r="C36" s="214">
        <v>-669060</v>
      </c>
      <c r="D36" s="147">
        <v>-141436</v>
      </c>
      <c r="E36" s="147">
        <f>SUM(C36:D36)</f>
        <v>-810496</v>
      </c>
      <c r="F36" s="33"/>
    </row>
    <row r="37" spans="2:6" ht="12.75">
      <c r="B37" t="s">
        <v>91</v>
      </c>
      <c r="C37" s="151">
        <v>180827</v>
      </c>
      <c r="D37" s="151">
        <v>186719</v>
      </c>
      <c r="E37" s="151">
        <f>SUM(C37:D37)</f>
        <v>367546</v>
      </c>
      <c r="F37" s="204">
        <f>E37-'P&amp;L'!F16</f>
        <v>0</v>
      </c>
    </row>
    <row r="38" spans="2:6" ht="12.75">
      <c r="B38" t="s">
        <v>127</v>
      </c>
      <c r="C38" s="148">
        <f>SUM(C36:C37)</f>
        <v>-488233</v>
      </c>
      <c r="D38" s="148">
        <f>SUM(D36:D37)</f>
        <v>45283</v>
      </c>
      <c r="E38" s="148">
        <f>SUM(E36:E37)</f>
        <v>-442950</v>
      </c>
      <c r="F38" s="204">
        <f>E38-'P&amp;L'!F20</f>
        <v>0</v>
      </c>
    </row>
    <row r="39" spans="2:6" ht="12.75">
      <c r="B39" t="s">
        <v>4</v>
      </c>
      <c r="C39" s="152">
        <v>-17138</v>
      </c>
      <c r="D39" s="152">
        <v>0</v>
      </c>
      <c r="E39" s="147">
        <f>SUM(C39:D39)</f>
        <v>-17138</v>
      </c>
      <c r="F39" s="205">
        <f>E39-'P&amp;L'!F22</f>
        <v>0</v>
      </c>
    </row>
    <row r="40" spans="2:6" ht="13.5" thickBot="1">
      <c r="B40" t="s">
        <v>132</v>
      </c>
      <c r="C40" s="153">
        <f>SUM(C38:C39)</f>
        <v>-505371</v>
      </c>
      <c r="D40" s="153">
        <f>+D38+D39</f>
        <v>45283</v>
      </c>
      <c r="E40" s="123">
        <f>+E38+E39</f>
        <v>-460088</v>
      </c>
      <c r="F40" s="205">
        <f>E40-'P&amp;L'!F23</f>
        <v>0</v>
      </c>
    </row>
    <row r="41" spans="3:5" ht="13.5" thickTop="1">
      <c r="C41" s="65"/>
      <c r="D41" s="65"/>
      <c r="E41" s="6"/>
    </row>
    <row r="42" spans="1:5" ht="12.75">
      <c r="A42" s="5">
        <v>9</v>
      </c>
      <c r="B42" s="235" t="s">
        <v>92</v>
      </c>
      <c r="C42" s="237"/>
      <c r="D42" s="237"/>
      <c r="E42" s="237"/>
    </row>
    <row r="43" spans="2:5" ht="12.75">
      <c r="B43" s="236" t="s">
        <v>216</v>
      </c>
      <c r="C43" s="236"/>
      <c r="D43" s="236"/>
      <c r="E43" s="236"/>
    </row>
    <row r="45" spans="1:5" ht="12.75">
      <c r="A45" s="5">
        <v>10</v>
      </c>
      <c r="B45" s="235" t="s">
        <v>93</v>
      </c>
      <c r="C45" s="237"/>
      <c r="D45" s="237"/>
      <c r="E45" s="237"/>
    </row>
    <row r="46" spans="2:5" ht="25.5" customHeight="1">
      <c r="B46" s="236" t="s">
        <v>217</v>
      </c>
      <c r="C46" s="236"/>
      <c r="D46" s="236"/>
      <c r="E46" s="236"/>
    </row>
    <row r="48" spans="1:5" ht="12.75">
      <c r="A48" s="5">
        <v>11</v>
      </c>
      <c r="B48" s="235" t="s">
        <v>94</v>
      </c>
      <c r="C48" s="237"/>
      <c r="D48" s="237"/>
      <c r="E48" s="237"/>
    </row>
    <row r="49" spans="2:5" ht="12.75">
      <c r="B49" s="229" t="s">
        <v>149</v>
      </c>
      <c r="C49" s="229"/>
      <c r="D49" s="229"/>
      <c r="E49" s="229"/>
    </row>
    <row r="50" spans="2:5" ht="12.75" customHeight="1">
      <c r="B50" s="155"/>
      <c r="C50" s="155"/>
      <c r="D50" s="155"/>
      <c r="E50" s="155"/>
    </row>
    <row r="51" spans="1:5" ht="12.75" customHeight="1">
      <c r="A51" s="5">
        <v>12</v>
      </c>
      <c r="B51" s="235" t="s">
        <v>71</v>
      </c>
      <c r="C51" s="235"/>
      <c r="D51" s="235"/>
      <c r="E51" s="235"/>
    </row>
    <row r="52" spans="2:5" s="126" customFormat="1" ht="25.5" customHeight="1">
      <c r="B52" s="229" t="s">
        <v>128</v>
      </c>
      <c r="C52" s="229"/>
      <c r="D52" s="229"/>
      <c r="E52" s="229"/>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2:E42"/>
    <mergeCell ref="B43:E43"/>
    <mergeCell ref="B45:E45"/>
    <mergeCell ref="B52:E52"/>
    <mergeCell ref="B46:E46"/>
    <mergeCell ref="B48:E48"/>
    <mergeCell ref="B51:E51"/>
    <mergeCell ref="B49:E49"/>
  </mergeCells>
  <printOptions/>
  <pageMargins left="0.7874015748031497" right="0.1968503937007874" top="0.7874015748031497" bottom="0.5905511811023623" header="0.5118110236220472" footer="0.1968503937007874"/>
  <pageSetup horizontalDpi="600" verticalDpi="600" orientation="portrait" scale="97" r:id="rId1"/>
  <rowBreaks count="1" manualBreakCount="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2008-02-26T04:13:46Z</cp:lastPrinted>
  <dcterms:created xsi:type="dcterms:W3CDTF">2003-04-15T06:53:55Z</dcterms:created>
  <dcterms:modified xsi:type="dcterms:W3CDTF">2008-02-27T23:40:59Z</dcterms:modified>
  <cp:category/>
  <cp:version/>
  <cp:contentType/>
  <cp:contentStatus/>
</cp:coreProperties>
</file>